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" yWindow="-30" windowWidth="8760" windowHeight="8805"/>
  </bookViews>
  <sheets>
    <sheet name="Структура в сравнении" sheetId="18" r:id="rId1"/>
    <sheet name="Меню" sheetId="20" r:id="rId2"/>
    <sheet name="Расчет ХЭХ" sheetId="21" r:id="rId3"/>
    <sheet name="ПЭЦ" sheetId="22" r:id="rId4"/>
    <sheet name="Себестоимость блюд" sheetId="6" r:id="rId5"/>
    <sheet name="Себестоимость рациона" sheetId="7" r:id="rId6"/>
    <sheet name="Выполнение норм" sheetId="11" r:id="rId7"/>
    <sheet name="Лист1" sheetId="23" r:id="rId8"/>
  </sheets>
  <definedNames>
    <definedName name="_xlnm.Print_Area" localSheetId="6">'Выполнение норм'!$A$1:$AI$44</definedName>
    <definedName name="_xlnm.Print_Area" localSheetId="1">Меню!$A$1:$O$357</definedName>
    <definedName name="_xlnm.Print_Area" localSheetId="3">ПЭЦ!$A$1:$Q$123</definedName>
    <definedName name="_xlnm.Print_Area" localSheetId="2">'Расчет ХЭХ'!$A$1:$Z$21</definedName>
    <definedName name="_xlnm.Print_Area" localSheetId="4">'Себестоимость блюд'!$A$1:$M$46</definedName>
    <definedName name="_xlnm.Print_Area" localSheetId="5">'Себестоимость рациона'!$A$1:$F$20</definedName>
    <definedName name="_xlnm.Print_Area" localSheetId="0">'Структура в сравнении'!$A$1:$G$376</definedName>
  </definedNames>
  <calcPr calcId="144525"/>
</workbook>
</file>

<file path=xl/calcChain.xml><?xml version="1.0" encoding="utf-8"?>
<calcChain xmlns="http://schemas.openxmlformats.org/spreadsheetml/2006/main">
  <c r="M4" i="6" l="1"/>
  <c r="K15" i="6"/>
  <c r="C21" i="6"/>
  <c r="K43" i="6"/>
  <c r="K33" i="6"/>
  <c r="K28" i="6"/>
  <c r="K21" i="6"/>
  <c r="K11" i="6"/>
  <c r="K4" i="6"/>
  <c r="C4" i="6"/>
  <c r="I4" i="6"/>
  <c r="G4" i="6"/>
  <c r="E4" i="6"/>
  <c r="I11" i="6"/>
  <c r="M11" i="6"/>
  <c r="G11" i="6"/>
  <c r="E11" i="6"/>
  <c r="C11" i="6"/>
  <c r="M15" i="6"/>
  <c r="I15" i="6"/>
  <c r="G15" i="6"/>
  <c r="E15" i="6"/>
  <c r="C15" i="6"/>
  <c r="E21" i="6"/>
  <c r="G21" i="6"/>
  <c r="I21" i="6"/>
  <c r="M21" i="6"/>
  <c r="M28" i="6"/>
  <c r="I28" i="6"/>
  <c r="G28" i="6"/>
  <c r="E28" i="6"/>
  <c r="C28" i="6"/>
  <c r="C33" i="6"/>
  <c r="E33" i="6"/>
  <c r="G33" i="6"/>
  <c r="I33" i="6"/>
  <c r="M33" i="6"/>
  <c r="M43" i="6"/>
  <c r="I43" i="6"/>
  <c r="G43" i="6"/>
  <c r="E43" i="6"/>
  <c r="C43" i="6"/>
  <c r="X7" i="21" l="1"/>
  <c r="Z18" i="21"/>
  <c r="Z19" i="21" s="1"/>
  <c r="Y18" i="21"/>
  <c r="Y19" i="21" s="1"/>
  <c r="X18" i="21"/>
  <c r="X19" i="21" s="1"/>
  <c r="W18" i="21"/>
  <c r="W19" i="21" s="1"/>
  <c r="V18" i="21"/>
  <c r="V19" i="21" s="1"/>
  <c r="P18" i="21"/>
  <c r="P19" i="21" s="1"/>
  <c r="M18" i="21"/>
  <c r="M19" i="21" s="1"/>
  <c r="K18" i="21"/>
  <c r="K19" i="21" s="1"/>
  <c r="G18" i="21"/>
  <c r="G19" i="21" s="1"/>
  <c r="Z16" i="21"/>
  <c r="Y16" i="21"/>
  <c r="X16" i="21"/>
  <c r="W16" i="21"/>
  <c r="V16" i="21"/>
  <c r="P16" i="21"/>
  <c r="M16" i="21"/>
  <c r="Z13" i="21"/>
  <c r="Y13" i="21"/>
  <c r="X13" i="21"/>
  <c r="W13" i="21"/>
  <c r="V13" i="21"/>
  <c r="P13" i="21"/>
  <c r="M13" i="21"/>
  <c r="Z10" i="21"/>
  <c r="Y10" i="21"/>
  <c r="X10" i="21"/>
  <c r="W10" i="21"/>
  <c r="V10" i="21"/>
  <c r="P10" i="21"/>
  <c r="M10" i="21"/>
  <c r="Z7" i="21"/>
  <c r="Y7" i="21"/>
  <c r="W7" i="21"/>
  <c r="V7" i="21"/>
  <c r="P7" i="21"/>
  <c r="M7" i="21"/>
  <c r="K16" i="21"/>
  <c r="K13" i="21"/>
  <c r="K10" i="21"/>
  <c r="K7" i="21"/>
  <c r="G16" i="21"/>
  <c r="G13" i="21"/>
  <c r="G10" i="21"/>
  <c r="G7" i="21"/>
  <c r="G375" i="18" l="1"/>
  <c r="C375" i="18"/>
  <c r="G370" i="18"/>
  <c r="C370" i="18"/>
  <c r="G355" i="18"/>
  <c r="C355" i="18"/>
  <c r="G346" i="18"/>
  <c r="C346" i="18"/>
  <c r="G341" i="18"/>
  <c r="C341" i="18"/>
  <c r="G326" i="18"/>
  <c r="C326" i="18"/>
  <c r="G315" i="18"/>
  <c r="C315" i="18"/>
  <c r="G310" i="18"/>
  <c r="G316" i="18" s="1"/>
  <c r="C310" i="18"/>
  <c r="G296" i="18"/>
  <c r="C296" i="18"/>
  <c r="G286" i="18"/>
  <c r="C286" i="18"/>
  <c r="G281" i="18"/>
  <c r="C281" i="18"/>
  <c r="G266" i="18"/>
  <c r="C266" i="18"/>
  <c r="G255" i="18"/>
  <c r="C255" i="18"/>
  <c r="G250" i="18"/>
  <c r="G256" i="18" s="1"/>
  <c r="C250" i="18"/>
  <c r="G234" i="18"/>
  <c r="C234" i="18"/>
  <c r="G223" i="18"/>
  <c r="C223" i="18"/>
  <c r="G218" i="18"/>
  <c r="C218" i="18"/>
  <c r="G203" i="18"/>
  <c r="C203" i="18"/>
  <c r="G192" i="18"/>
  <c r="C192" i="18"/>
  <c r="G187" i="18"/>
  <c r="G193" i="18" s="1"/>
  <c r="C187" i="18"/>
  <c r="G172" i="18"/>
  <c r="C172" i="18"/>
  <c r="G161" i="18"/>
  <c r="C161" i="18"/>
  <c r="G156" i="18"/>
  <c r="C156" i="18"/>
  <c r="G142" i="18"/>
  <c r="C142" i="18"/>
  <c r="G131" i="18"/>
  <c r="C131" i="18"/>
  <c r="G126" i="18"/>
  <c r="C126" i="18"/>
  <c r="G111" i="18"/>
  <c r="C111" i="18"/>
  <c r="G100" i="18"/>
  <c r="C100" i="18"/>
  <c r="G95" i="18"/>
  <c r="C95" i="18"/>
  <c r="G80" i="18"/>
  <c r="C80" i="18"/>
  <c r="G69" i="18"/>
  <c r="C69" i="18"/>
  <c r="G64" i="18"/>
  <c r="C64" i="18"/>
  <c r="G49" i="18"/>
  <c r="C49" i="18"/>
  <c r="G38" i="18"/>
  <c r="C38" i="18"/>
  <c r="G33" i="18"/>
  <c r="C33" i="18"/>
  <c r="G22" i="18"/>
  <c r="G17" i="18"/>
  <c r="C17" i="18"/>
  <c r="C132" i="18" l="1"/>
  <c r="C193" i="18"/>
  <c r="C256" i="18"/>
  <c r="C376" i="18"/>
  <c r="G39" i="18"/>
  <c r="G101" i="18"/>
  <c r="G162" i="18"/>
  <c r="C39" i="18"/>
  <c r="C70" i="18"/>
  <c r="C101" i="18"/>
  <c r="C162" i="18"/>
  <c r="C224" i="18"/>
  <c r="C287" i="18"/>
  <c r="C316" i="18"/>
  <c r="C347" i="18"/>
  <c r="G376" i="18"/>
  <c r="G347" i="18"/>
  <c r="G287" i="18"/>
  <c r="G224" i="18"/>
  <c r="G132" i="18"/>
  <c r="G70" i="18"/>
  <c r="E77" i="22"/>
  <c r="D30" i="11" l="1"/>
  <c r="D5" i="11"/>
  <c r="Z43" i="11"/>
  <c r="AG43" i="11"/>
  <c r="R43" i="11" s="1"/>
  <c r="H106" i="22" l="1"/>
  <c r="M106" i="22" s="1"/>
  <c r="G106" i="22"/>
  <c r="F106" i="22"/>
  <c r="E106" i="22"/>
  <c r="H105" i="22"/>
  <c r="M105" i="22" s="1"/>
  <c r="G105" i="22"/>
  <c r="F105" i="22"/>
  <c r="E105" i="22"/>
  <c r="H104" i="22"/>
  <c r="M104" i="22" s="1"/>
  <c r="G104" i="22"/>
  <c r="D104" i="22" s="1"/>
  <c r="F104" i="22"/>
  <c r="E104" i="22"/>
  <c r="H103" i="22"/>
  <c r="M103" i="22" s="1"/>
  <c r="G103" i="22"/>
  <c r="F103" i="22"/>
  <c r="E103" i="22"/>
  <c r="H102" i="22"/>
  <c r="M102" i="22" s="1"/>
  <c r="G102" i="22"/>
  <c r="F102" i="22"/>
  <c r="E102" i="22"/>
  <c r="H101" i="22"/>
  <c r="M101" i="22" s="1"/>
  <c r="G101" i="22"/>
  <c r="F101" i="22"/>
  <c r="E101" i="22"/>
  <c r="H100" i="22"/>
  <c r="M100" i="22" s="1"/>
  <c r="G100" i="22"/>
  <c r="F100" i="22"/>
  <c r="E100" i="22"/>
  <c r="H99" i="22"/>
  <c r="M99" i="22" s="1"/>
  <c r="G99" i="22"/>
  <c r="F99" i="22"/>
  <c r="E99" i="22"/>
  <c r="H98" i="22"/>
  <c r="M98" i="22" s="1"/>
  <c r="G98" i="22"/>
  <c r="F98" i="22"/>
  <c r="E98" i="22"/>
  <c r="H97" i="22"/>
  <c r="M97" i="22" s="1"/>
  <c r="G97" i="22"/>
  <c r="F97" i="22"/>
  <c r="E97" i="22"/>
  <c r="H96" i="22"/>
  <c r="M96" i="22" s="1"/>
  <c r="G96" i="22"/>
  <c r="F96" i="22"/>
  <c r="E96" i="22"/>
  <c r="H95" i="22"/>
  <c r="M95" i="22" s="1"/>
  <c r="G95" i="22"/>
  <c r="D95" i="22" s="1"/>
  <c r="F95" i="22"/>
  <c r="E95" i="22"/>
  <c r="H94" i="22"/>
  <c r="M94" i="22" s="1"/>
  <c r="G94" i="22"/>
  <c r="F94" i="22"/>
  <c r="E94" i="22"/>
  <c r="H89" i="22"/>
  <c r="H123" i="22" s="1"/>
  <c r="M123" i="22" s="1"/>
  <c r="G89" i="22"/>
  <c r="D89" i="22" s="1"/>
  <c r="F89" i="22"/>
  <c r="E89" i="22"/>
  <c r="H88" i="22"/>
  <c r="G88" i="22"/>
  <c r="F88" i="22"/>
  <c r="E88" i="22"/>
  <c r="H87" i="22"/>
  <c r="G87" i="22"/>
  <c r="D87" i="22" s="1"/>
  <c r="F87" i="22"/>
  <c r="E87" i="22"/>
  <c r="H86" i="22"/>
  <c r="H120" i="22" s="1"/>
  <c r="M120" i="22" s="1"/>
  <c r="G86" i="22"/>
  <c r="F86" i="22"/>
  <c r="E86" i="22"/>
  <c r="H85" i="22"/>
  <c r="H119" i="22" s="1"/>
  <c r="M119" i="22" s="1"/>
  <c r="G85" i="22"/>
  <c r="D85" i="22" s="1"/>
  <c r="F85" i="22"/>
  <c r="E85" i="22"/>
  <c r="H84" i="22"/>
  <c r="G84" i="22"/>
  <c r="F84" i="22"/>
  <c r="E84" i="22"/>
  <c r="H83" i="22"/>
  <c r="G83" i="22"/>
  <c r="F83" i="22"/>
  <c r="E83" i="22"/>
  <c r="H82" i="22"/>
  <c r="G82" i="22"/>
  <c r="F82" i="22"/>
  <c r="E82" i="22"/>
  <c r="H81" i="22"/>
  <c r="G81" i="22"/>
  <c r="F81" i="22"/>
  <c r="E81" i="22"/>
  <c r="H80" i="22"/>
  <c r="G80" i="22"/>
  <c r="F80" i="22"/>
  <c r="E80" i="22"/>
  <c r="H79" i="22"/>
  <c r="G79" i="22"/>
  <c r="D79" i="22" s="1"/>
  <c r="F79" i="22"/>
  <c r="E79" i="22"/>
  <c r="H78" i="22"/>
  <c r="G78" i="22"/>
  <c r="F78" i="22"/>
  <c r="E78" i="22"/>
  <c r="H77" i="22"/>
  <c r="O77" i="22" s="1"/>
  <c r="G77" i="22"/>
  <c r="D77" i="22" s="1"/>
  <c r="F77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E18" i="21"/>
  <c r="E15" i="21"/>
  <c r="E12" i="21"/>
  <c r="E9" i="21"/>
  <c r="E6" i="21"/>
  <c r="O106" i="22" l="1"/>
  <c r="P94" i="22"/>
  <c r="P95" i="22"/>
  <c r="P96" i="22"/>
  <c r="P98" i="22"/>
  <c r="P99" i="22"/>
  <c r="P100" i="22"/>
  <c r="P101" i="22"/>
  <c r="P102" i="22"/>
  <c r="P103" i="22"/>
  <c r="P104" i="22"/>
  <c r="P106" i="22"/>
  <c r="Q106" i="22"/>
  <c r="O94" i="22"/>
  <c r="Q81" i="22"/>
  <c r="Q83" i="22"/>
  <c r="P97" i="22"/>
  <c r="P83" i="22"/>
  <c r="P84" i="22"/>
  <c r="H117" i="22"/>
  <c r="M117" i="22" s="1"/>
  <c r="O99" i="22"/>
  <c r="O100" i="22"/>
  <c r="O101" i="22"/>
  <c r="O102" i="22"/>
  <c r="O103" i="22"/>
  <c r="Q99" i="22"/>
  <c r="Q100" i="22"/>
  <c r="Q102" i="22"/>
  <c r="P105" i="22"/>
  <c r="H113" i="22"/>
  <c r="M113" i="22" s="1"/>
  <c r="Q95" i="22"/>
  <c r="Q96" i="22"/>
  <c r="Q97" i="22"/>
  <c r="O104" i="22"/>
  <c r="O105" i="22"/>
  <c r="P78" i="22"/>
  <c r="Q77" i="22"/>
  <c r="H121" i="22"/>
  <c r="M121" i="22" s="1"/>
  <c r="O95" i="22"/>
  <c r="O96" i="22"/>
  <c r="O97" i="22"/>
  <c r="O98" i="22"/>
  <c r="D99" i="22"/>
  <c r="Q104" i="22"/>
  <c r="Q105" i="22"/>
  <c r="O80" i="22"/>
  <c r="P79" i="22"/>
  <c r="P80" i="22"/>
  <c r="O81" i="22"/>
  <c r="D83" i="22"/>
  <c r="P88" i="22"/>
  <c r="D81" i="22"/>
  <c r="Q79" i="22"/>
  <c r="P82" i="22"/>
  <c r="F111" i="22"/>
  <c r="K111" i="22" s="1"/>
  <c r="P77" i="22"/>
  <c r="E112" i="22"/>
  <c r="J112" i="22" s="1"/>
  <c r="O78" i="22"/>
  <c r="D78" i="22"/>
  <c r="Q78" i="22"/>
  <c r="E113" i="22"/>
  <c r="O79" i="22"/>
  <c r="G114" i="22"/>
  <c r="L114" i="22" s="1"/>
  <c r="Q80" i="22"/>
  <c r="F115" i="22"/>
  <c r="K115" i="22" s="1"/>
  <c r="P81" i="22"/>
  <c r="E116" i="22"/>
  <c r="J116" i="22" s="1"/>
  <c r="O82" i="22"/>
  <c r="D82" i="22"/>
  <c r="Q82" i="22"/>
  <c r="E117" i="22"/>
  <c r="O83" i="22"/>
  <c r="E118" i="22"/>
  <c r="J118" i="22" s="1"/>
  <c r="O84" i="22"/>
  <c r="G118" i="22"/>
  <c r="D118" i="22" s="1"/>
  <c r="Q84" i="22"/>
  <c r="E119" i="22"/>
  <c r="O119" i="22" s="1"/>
  <c r="O85" i="22"/>
  <c r="F119" i="22"/>
  <c r="P119" i="22" s="1"/>
  <c r="P85" i="22"/>
  <c r="G119" i="22"/>
  <c r="Q119" i="22" s="1"/>
  <c r="Q85" i="22"/>
  <c r="E120" i="22"/>
  <c r="O120" i="22" s="1"/>
  <c r="O86" i="22"/>
  <c r="F120" i="22"/>
  <c r="P120" i="22" s="1"/>
  <c r="P86" i="22"/>
  <c r="G120" i="22"/>
  <c r="Q120" i="22" s="1"/>
  <c r="Q86" i="22"/>
  <c r="E121" i="22"/>
  <c r="O87" i="22"/>
  <c r="F121" i="22"/>
  <c r="P87" i="22"/>
  <c r="G121" i="22"/>
  <c r="D121" i="22" s="1"/>
  <c r="Q87" i="22"/>
  <c r="E122" i="22"/>
  <c r="J122" i="22" s="1"/>
  <c r="O88" i="22"/>
  <c r="G122" i="22"/>
  <c r="D122" i="22" s="1"/>
  <c r="Q88" i="22"/>
  <c r="E123" i="22"/>
  <c r="O123" i="22" s="1"/>
  <c r="O89" i="22"/>
  <c r="F123" i="22"/>
  <c r="P123" i="22" s="1"/>
  <c r="P89" i="22"/>
  <c r="G123" i="22"/>
  <c r="Q123" i="22" s="1"/>
  <c r="Q89" i="22"/>
  <c r="D94" i="22"/>
  <c r="Q94" i="22"/>
  <c r="D98" i="22"/>
  <c r="Q98" i="22"/>
  <c r="D101" i="22"/>
  <c r="Q101" i="22"/>
  <c r="D103" i="22"/>
  <c r="Q103" i="22"/>
  <c r="F118" i="22"/>
  <c r="K118" i="22" s="1"/>
  <c r="D86" i="22"/>
  <c r="F122" i="22"/>
  <c r="K122" i="22" s="1"/>
  <c r="G111" i="22"/>
  <c r="D111" i="22" s="1"/>
  <c r="F112" i="22"/>
  <c r="K112" i="22" s="1"/>
  <c r="D80" i="22"/>
  <c r="H114" i="22"/>
  <c r="M114" i="22" s="1"/>
  <c r="G115" i="22"/>
  <c r="L115" i="22" s="1"/>
  <c r="F116" i="22"/>
  <c r="K116" i="22" s="1"/>
  <c r="D84" i="22"/>
  <c r="H118" i="22"/>
  <c r="M118" i="22" s="1"/>
  <c r="D88" i="22"/>
  <c r="H122" i="22"/>
  <c r="M122" i="22" s="1"/>
  <c r="E111" i="22"/>
  <c r="G113" i="22"/>
  <c r="L113" i="22" s="1"/>
  <c r="E115" i="22"/>
  <c r="J115" i="22" s="1"/>
  <c r="H116" i="22"/>
  <c r="M116" i="22" s="1"/>
  <c r="H111" i="22"/>
  <c r="M111" i="22" s="1"/>
  <c r="G112" i="22"/>
  <c r="L112" i="22" s="1"/>
  <c r="F113" i="22"/>
  <c r="E114" i="22"/>
  <c r="H115" i="22"/>
  <c r="M115" i="22" s="1"/>
  <c r="G116" i="22"/>
  <c r="L116" i="22" s="1"/>
  <c r="F117" i="22"/>
  <c r="D97" i="22"/>
  <c r="D102" i="22"/>
  <c r="D106" i="22"/>
  <c r="H112" i="22"/>
  <c r="M112" i="22" s="1"/>
  <c r="F114" i="22"/>
  <c r="G117" i="22"/>
  <c r="D96" i="22"/>
  <c r="D100" i="22"/>
  <c r="D105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O114" i="22" l="1"/>
  <c r="Q117" i="22"/>
  <c r="P121" i="22"/>
  <c r="O117" i="22"/>
  <c r="L117" i="22"/>
  <c r="L119" i="22"/>
  <c r="L122" i="22"/>
  <c r="L118" i="22"/>
  <c r="Q121" i="22"/>
  <c r="O121" i="22"/>
  <c r="O113" i="22"/>
  <c r="J123" i="22"/>
  <c r="D123" i="22"/>
  <c r="K121" i="22"/>
  <c r="J119" i="22"/>
  <c r="D114" i="22"/>
  <c r="K120" i="22"/>
  <c r="L123" i="22"/>
  <c r="J117" i="22"/>
  <c r="L111" i="22"/>
  <c r="D119" i="22"/>
  <c r="D115" i="22"/>
  <c r="L121" i="22"/>
  <c r="J121" i="22"/>
  <c r="J113" i="22"/>
  <c r="K123" i="22"/>
  <c r="J114" i="22"/>
  <c r="Q116" i="22"/>
  <c r="D117" i="22"/>
  <c r="J120" i="22"/>
  <c r="L120" i="22"/>
  <c r="D116" i="22"/>
  <c r="K119" i="22"/>
  <c r="D120" i="22"/>
  <c r="K114" i="22"/>
  <c r="P114" i="22"/>
  <c r="K117" i="22"/>
  <c r="P117" i="22"/>
  <c r="K113" i="22"/>
  <c r="P113" i="22"/>
  <c r="D112" i="22"/>
  <c r="Q112" i="22"/>
  <c r="O115" i="22"/>
  <c r="D113" i="22"/>
  <c r="Q113" i="22"/>
  <c r="J111" i="22"/>
  <c r="O111" i="22"/>
  <c r="P116" i="22"/>
  <c r="Q115" i="22"/>
  <c r="P112" i="22"/>
  <c r="Q111" i="22"/>
  <c r="P122" i="22"/>
  <c r="P118" i="22"/>
  <c r="Q122" i="22"/>
  <c r="O122" i="22"/>
  <c r="Q118" i="22"/>
  <c r="O118" i="22"/>
  <c r="O116" i="22"/>
  <c r="P115" i="22"/>
  <c r="Q114" i="22"/>
  <c r="O112" i="22"/>
  <c r="P111" i="22"/>
  <c r="A43" i="11"/>
  <c r="C41" i="11" l="1"/>
  <c r="C23" i="11"/>
  <c r="O43" i="11"/>
  <c r="AH43" i="11" l="1"/>
  <c r="AI43" i="11"/>
  <c r="T43" i="11"/>
  <c r="S43" i="11"/>
  <c r="M43" i="11"/>
  <c r="L43" i="11"/>
  <c r="AA43" i="11"/>
  <c r="AB43" i="11"/>
  <c r="C43" i="11"/>
  <c r="D44" i="11"/>
  <c r="E43" i="11" l="1"/>
  <c r="F43" i="11"/>
  <c r="Q44" i="11"/>
  <c r="E41" i="11" l="1"/>
  <c r="E23" i="11"/>
  <c r="Z42" i="11"/>
  <c r="AG42" i="11" s="1"/>
  <c r="Z41" i="11"/>
  <c r="Z40" i="11"/>
  <c r="AG40" i="11" s="1"/>
  <c r="R40" i="11" s="1"/>
  <c r="Z39" i="11"/>
  <c r="AB39" i="11" s="1"/>
  <c r="Z38" i="11"/>
  <c r="Z37" i="11"/>
  <c r="Z35" i="11"/>
  <c r="Z34" i="11"/>
  <c r="AG34" i="11" s="1"/>
  <c r="R34" i="11" s="1"/>
  <c r="Z32" i="11"/>
  <c r="K32" i="11" s="1"/>
  <c r="Z31" i="11"/>
  <c r="Z29" i="11"/>
  <c r="K29" i="11" s="1"/>
  <c r="AG29" i="11" s="1"/>
  <c r="Z28" i="11"/>
  <c r="K28" i="11" s="1"/>
  <c r="AG28" i="11" s="1"/>
  <c r="R28" i="11" s="1"/>
  <c r="Z27" i="11"/>
  <c r="K27" i="11" s="1"/>
  <c r="AG27" i="11" s="1"/>
  <c r="R27" i="11" s="1"/>
  <c r="Z26" i="11"/>
  <c r="Z25" i="11"/>
  <c r="AG25" i="11" s="1"/>
  <c r="R25" i="11" s="1"/>
  <c r="Z23" i="11"/>
  <c r="AA23" i="11" s="1"/>
  <c r="Z22" i="11"/>
  <c r="K22" i="11" s="1"/>
  <c r="L22" i="11" s="1"/>
  <c r="Z21" i="11"/>
  <c r="Z20" i="11"/>
  <c r="Z18" i="11"/>
  <c r="AG18" i="11" s="1"/>
  <c r="R18" i="11" s="1"/>
  <c r="Z17" i="11"/>
  <c r="K17" i="11" s="1"/>
  <c r="Z15" i="11"/>
  <c r="K15" i="11" s="1"/>
  <c r="AG15" i="11" s="1"/>
  <c r="R15" i="11" s="1"/>
  <c r="Z14" i="11"/>
  <c r="K14" i="11" s="1"/>
  <c r="AG14" i="11" s="1"/>
  <c r="R14" i="11" s="1"/>
  <c r="Z13" i="11"/>
  <c r="AG13" i="11" s="1"/>
  <c r="R13" i="11" s="1"/>
  <c r="Z12" i="11"/>
  <c r="AA12" i="11" s="1"/>
  <c r="Z11" i="11"/>
  <c r="K11" i="11" s="1"/>
  <c r="AG11" i="11" s="1"/>
  <c r="R11" i="11" s="1"/>
  <c r="Z10" i="11"/>
  <c r="K10" i="11" s="1"/>
  <c r="AG10" i="11" s="1"/>
  <c r="R10" i="11" s="1"/>
  <c r="Z9" i="11"/>
  <c r="AB9" i="11" s="1"/>
  <c r="Z8" i="11"/>
  <c r="K8" i="11" s="1"/>
  <c r="AG8" i="11" s="1"/>
  <c r="R8" i="11" s="1"/>
  <c r="Z7" i="11"/>
  <c r="AB7" i="11" s="1"/>
  <c r="Z6" i="11"/>
  <c r="K6" i="11" s="1"/>
  <c r="AG32" i="11" l="1"/>
  <c r="R32" i="11" s="1"/>
  <c r="K30" i="11"/>
  <c r="AG31" i="11"/>
  <c r="Z30" i="11"/>
  <c r="S8" i="11"/>
  <c r="T8" i="11"/>
  <c r="S27" i="11"/>
  <c r="T27" i="11"/>
  <c r="T32" i="11"/>
  <c r="S32" i="11"/>
  <c r="AH42" i="11"/>
  <c r="R42" i="11"/>
  <c r="AH25" i="11"/>
  <c r="S13" i="11"/>
  <c r="T13" i="11"/>
  <c r="T18" i="11"/>
  <c r="S18" i="11"/>
  <c r="S28" i="11"/>
  <c r="T28" i="11"/>
  <c r="S34" i="11"/>
  <c r="S10" i="11"/>
  <c r="T10" i="11"/>
  <c r="S14" i="11"/>
  <c r="T14" i="11"/>
  <c r="S25" i="11"/>
  <c r="T25" i="11"/>
  <c r="R29" i="11"/>
  <c r="AH29" i="11"/>
  <c r="S40" i="11"/>
  <c r="T40" i="11"/>
  <c r="S11" i="11"/>
  <c r="T15" i="11"/>
  <c r="S15" i="11"/>
  <c r="AB37" i="11"/>
  <c r="Z44" i="11"/>
  <c r="AI25" i="11"/>
  <c r="C12" i="11"/>
  <c r="AA7" i="11"/>
  <c r="AI29" i="11"/>
  <c r="Z5" i="11"/>
  <c r="K9" i="11"/>
  <c r="AG9" i="11" s="1"/>
  <c r="AA9" i="11"/>
  <c r="K7" i="11"/>
  <c r="AG7" i="11" s="1"/>
  <c r="R7" i="11" s="1"/>
  <c r="K12" i="11"/>
  <c r="AG12" i="11" s="1"/>
  <c r="R12" i="11" s="1"/>
  <c r="S12" i="11" s="1"/>
  <c r="Z16" i="11"/>
  <c r="Z19" i="11"/>
  <c r="M22" i="11"/>
  <c r="K23" i="11"/>
  <c r="AG23" i="11" s="1"/>
  <c r="R23" i="11" s="1"/>
  <c r="S23" i="11" s="1"/>
  <c r="AA37" i="11"/>
  <c r="AG39" i="11"/>
  <c r="R39" i="11" s="1"/>
  <c r="AA39" i="11"/>
  <c r="AG17" i="11"/>
  <c r="K16" i="11"/>
  <c r="AG6" i="11"/>
  <c r="R6" i="11" s="1"/>
  <c r="AG21" i="11"/>
  <c r="R21" i="11" s="1"/>
  <c r="K24" i="11"/>
  <c r="AG22" i="11"/>
  <c r="R22" i="11" s="1"/>
  <c r="L25" i="11"/>
  <c r="Z24" i="11"/>
  <c r="AG26" i="11"/>
  <c r="Z33" i="11"/>
  <c r="L42" i="11"/>
  <c r="C9" i="11"/>
  <c r="AA41" i="11"/>
  <c r="M25" i="11"/>
  <c r="AA35" i="11"/>
  <c r="AA38" i="11"/>
  <c r="AG38" i="11"/>
  <c r="R38" i="11" s="1"/>
  <c r="R31" i="11" l="1"/>
  <c r="AG30" i="11"/>
  <c r="M6" i="11"/>
  <c r="M21" i="11"/>
  <c r="T22" i="11"/>
  <c r="S22" i="11"/>
  <c r="S6" i="11"/>
  <c r="T6" i="11"/>
  <c r="S7" i="11"/>
  <c r="T7" i="11"/>
  <c r="AG24" i="11"/>
  <c r="R26" i="11"/>
  <c r="S42" i="11"/>
  <c r="S38" i="11"/>
  <c r="AG16" i="11"/>
  <c r="R17" i="11"/>
  <c r="S21" i="11"/>
  <c r="T21" i="11"/>
  <c r="AH9" i="11"/>
  <c r="R9" i="11"/>
  <c r="T39" i="11"/>
  <c r="S39" i="11"/>
  <c r="S29" i="11"/>
  <c r="T29" i="11"/>
  <c r="C42" i="11"/>
  <c r="AH13" i="11"/>
  <c r="C7" i="11"/>
  <c r="C8" i="11"/>
  <c r="K19" i="11"/>
  <c r="K5" i="11"/>
  <c r="AG37" i="11"/>
  <c r="K44" i="11"/>
  <c r="AH11" i="11"/>
  <c r="AH23" i="11"/>
  <c r="AI9" i="11"/>
  <c r="AH12" i="11"/>
  <c r="E12" i="11"/>
  <c r="AI22" i="11"/>
  <c r="AH22" i="11"/>
  <c r="C32" i="11"/>
  <c r="AH34" i="11"/>
  <c r="AI17" i="11"/>
  <c r="AH17" i="11"/>
  <c r="AH38" i="11"/>
  <c r="AH7" i="11"/>
  <c r="AI7" i="11"/>
  <c r="AB26" i="11"/>
  <c r="AH31" i="11"/>
  <c r="AI14" i="11"/>
  <c r="AH14" i="11"/>
  <c r="C29" i="11"/>
  <c r="AA20" i="11"/>
  <c r="C35" i="11"/>
  <c r="AI8" i="11"/>
  <c r="AH8" i="11"/>
  <c r="AI40" i="11"/>
  <c r="AH40" i="11"/>
  <c r="AG5" i="11"/>
  <c r="L23" i="11"/>
  <c r="L12" i="11"/>
  <c r="AG20" i="11"/>
  <c r="C25" i="11"/>
  <c r="C17" i="11"/>
  <c r="C22" i="11"/>
  <c r="C38" i="11"/>
  <c r="M32" i="11"/>
  <c r="L32" i="11"/>
  <c r="AB8" i="11"/>
  <c r="AA8" i="11"/>
  <c r="M8" i="11"/>
  <c r="L8" i="11"/>
  <c r="M28" i="11"/>
  <c r="L28" i="11"/>
  <c r="AG35" i="11"/>
  <c r="R35" i="11" s="1"/>
  <c r="K33" i="11"/>
  <c r="L35" i="11"/>
  <c r="AG41" i="11"/>
  <c r="R41" i="11" s="1"/>
  <c r="L41" i="11"/>
  <c r="C37" i="11"/>
  <c r="AA42" i="11"/>
  <c r="L7" i="11"/>
  <c r="M7" i="11"/>
  <c r="L29" i="11"/>
  <c r="M29" i="11"/>
  <c r="AB40" i="11"/>
  <c r="AA40" i="11"/>
  <c r="AB32" i="11"/>
  <c r="AA32" i="11"/>
  <c r="L9" i="11"/>
  <c r="M9" i="11"/>
  <c r="M17" i="11"/>
  <c r="L17" i="11"/>
  <c r="R30" i="11" l="1"/>
  <c r="S31" i="11"/>
  <c r="AH30" i="11"/>
  <c r="M30" i="11"/>
  <c r="L30" i="11"/>
  <c r="AB30" i="11"/>
  <c r="AA30" i="11"/>
  <c r="L6" i="11"/>
  <c r="C11" i="11"/>
  <c r="L21" i="11"/>
  <c r="AG19" i="11"/>
  <c r="R20" i="11"/>
  <c r="S26" i="11"/>
  <c r="T26" i="11"/>
  <c r="S41" i="11"/>
  <c r="S35" i="11"/>
  <c r="R33" i="11"/>
  <c r="AG44" i="11"/>
  <c r="R37" i="11"/>
  <c r="T9" i="11"/>
  <c r="S9" i="11"/>
  <c r="R16" i="11"/>
  <c r="T17" i="11"/>
  <c r="S17" i="11"/>
  <c r="R5" i="11"/>
  <c r="R24" i="11"/>
  <c r="C40" i="11"/>
  <c r="L20" i="11"/>
  <c r="C6" i="11"/>
  <c r="E6" i="11" s="1"/>
  <c r="AI26" i="11"/>
  <c r="AH26" i="11"/>
  <c r="C28" i="11"/>
  <c r="F28" i="11" s="1"/>
  <c r="C39" i="11"/>
  <c r="C34" i="11"/>
  <c r="C21" i="11"/>
  <c r="F21" i="11" s="1"/>
  <c r="M13" i="11"/>
  <c r="M18" i="11"/>
  <c r="M15" i="11"/>
  <c r="C15" i="11"/>
  <c r="E15" i="11" s="1"/>
  <c r="M10" i="11"/>
  <c r="C31" i="11"/>
  <c r="C30" i="11" s="1"/>
  <c r="AB27" i="11"/>
  <c r="L15" i="11"/>
  <c r="AI37" i="11"/>
  <c r="AH37" i="11"/>
  <c r="AB29" i="11"/>
  <c r="AA26" i="11"/>
  <c r="AI13" i="11"/>
  <c r="AH41" i="11"/>
  <c r="AB20" i="11"/>
  <c r="AA11" i="11"/>
  <c r="AA29" i="11"/>
  <c r="AA28" i="11"/>
  <c r="AA22" i="11"/>
  <c r="AB17" i="11"/>
  <c r="E17" i="11"/>
  <c r="AA16" i="11"/>
  <c r="AA33" i="11"/>
  <c r="AH35" i="11"/>
  <c r="AI6" i="11"/>
  <c r="AH6" i="11"/>
  <c r="AH10" i="11"/>
  <c r="AI10" i="11"/>
  <c r="AA15" i="11"/>
  <c r="AA18" i="11"/>
  <c r="AA6" i="11"/>
  <c r="AI21" i="11"/>
  <c r="AH21" i="11"/>
  <c r="AH15" i="11"/>
  <c r="AI15" i="11"/>
  <c r="AA25" i="11"/>
  <c r="E25" i="11"/>
  <c r="AH39" i="11"/>
  <c r="AI39" i="11"/>
  <c r="AI32" i="11"/>
  <c r="AH32" i="11"/>
  <c r="AA31" i="11"/>
  <c r="AB25" i="11"/>
  <c r="AB28" i="11"/>
  <c r="AB6" i="11"/>
  <c r="AA34" i="11"/>
  <c r="AB15" i="11"/>
  <c r="AB18" i="11"/>
  <c r="AB22" i="11"/>
  <c r="AA17" i="11"/>
  <c r="E7" i="11"/>
  <c r="F7" i="11"/>
  <c r="E42" i="11"/>
  <c r="L37" i="11"/>
  <c r="M37" i="11"/>
  <c r="C26" i="11"/>
  <c r="L38" i="11"/>
  <c r="E9" i="11"/>
  <c r="F9" i="11"/>
  <c r="E29" i="11"/>
  <c r="F29" i="11"/>
  <c r="L31" i="11"/>
  <c r="L39" i="11"/>
  <c r="M39" i="11"/>
  <c r="AG33" i="11"/>
  <c r="F8" i="11"/>
  <c r="E8" i="11"/>
  <c r="F32" i="11"/>
  <c r="E32" i="11"/>
  <c r="L34" i="11"/>
  <c r="M40" i="11"/>
  <c r="L40" i="11"/>
  <c r="T30" i="11" l="1"/>
  <c r="S30" i="11"/>
  <c r="AI30" i="11"/>
  <c r="F30" i="11"/>
  <c r="E30" i="11"/>
  <c r="L11" i="11"/>
  <c r="J44" i="11"/>
  <c r="T24" i="11"/>
  <c r="S24" i="11"/>
  <c r="R44" i="11"/>
  <c r="S37" i="11"/>
  <c r="T37" i="11"/>
  <c r="T16" i="11"/>
  <c r="S16" i="11"/>
  <c r="T5" i="11"/>
  <c r="S5" i="11"/>
  <c r="R19" i="11"/>
  <c r="T20" i="11"/>
  <c r="S20" i="11"/>
  <c r="S33" i="11"/>
  <c r="M20" i="11"/>
  <c r="L19" i="11"/>
  <c r="AB14" i="11"/>
  <c r="AI28" i="11"/>
  <c r="AH28" i="11"/>
  <c r="AB21" i="11"/>
  <c r="AA21" i="11"/>
  <c r="AB19" i="11"/>
  <c r="L13" i="11"/>
  <c r="L10" i="11"/>
  <c r="L16" i="11"/>
  <c r="L5" i="11"/>
  <c r="C14" i="11"/>
  <c r="L18" i="11"/>
  <c r="C18" i="11"/>
  <c r="E18" i="11" s="1"/>
  <c r="AA27" i="11"/>
  <c r="AA24" i="11"/>
  <c r="AI18" i="11"/>
  <c r="E21" i="11"/>
  <c r="AB16" i="11"/>
  <c r="AH18" i="11"/>
  <c r="E11" i="11"/>
  <c r="E28" i="11"/>
  <c r="F6" i="11"/>
  <c r="AI5" i="11"/>
  <c r="AH5" i="11"/>
  <c r="F15" i="11"/>
  <c r="E35" i="11"/>
  <c r="AI16" i="11"/>
  <c r="AH16" i="11"/>
  <c r="E22" i="11"/>
  <c r="F22" i="11"/>
  <c r="F25" i="11"/>
  <c r="F17" i="11"/>
  <c r="C10" i="11"/>
  <c r="L33" i="11"/>
  <c r="AH33" i="11"/>
  <c r="E39" i="11"/>
  <c r="F39" i="11"/>
  <c r="E31" i="11"/>
  <c r="M27" i="11"/>
  <c r="L27" i="11"/>
  <c r="E38" i="11"/>
  <c r="L26" i="11"/>
  <c r="M26" i="11"/>
  <c r="F40" i="11"/>
  <c r="E40" i="11"/>
  <c r="E34" i="11"/>
  <c r="C33" i="11"/>
  <c r="L14" i="11"/>
  <c r="M14" i="11"/>
  <c r="E37" i="11"/>
  <c r="F37" i="11"/>
  <c r="S19" i="11" l="1"/>
  <c r="T19" i="11"/>
  <c r="C13" i="11"/>
  <c r="Y44" i="11"/>
  <c r="M19" i="11"/>
  <c r="AB24" i="11"/>
  <c r="AF44" i="11"/>
  <c r="AH27" i="11"/>
  <c r="AA19" i="11"/>
  <c r="M16" i="11"/>
  <c r="AI20" i="11"/>
  <c r="AH20" i="11"/>
  <c r="C20" i="11"/>
  <c r="F20" i="11" s="1"/>
  <c r="M5" i="11"/>
  <c r="C27" i="11"/>
  <c r="C16" i="11"/>
  <c r="E16" i="11" s="1"/>
  <c r="F18" i="11"/>
  <c r="AI27" i="11"/>
  <c r="AB5" i="11"/>
  <c r="AB13" i="11"/>
  <c r="AA13" i="11"/>
  <c r="AB10" i="11"/>
  <c r="AA10" i="11"/>
  <c r="E14" i="11"/>
  <c r="F14" i="11"/>
  <c r="E33" i="11"/>
  <c r="F33" i="11"/>
  <c r="E26" i="11"/>
  <c r="F26" i="11"/>
  <c r="M24" i="11"/>
  <c r="L24" i="11"/>
  <c r="C44" i="11" l="1"/>
  <c r="AI19" i="11"/>
  <c r="AH19" i="11"/>
  <c r="E20" i="11"/>
  <c r="C19" i="11"/>
  <c r="F16" i="11"/>
  <c r="C24" i="11"/>
  <c r="E24" i="11" s="1"/>
  <c r="E27" i="11"/>
  <c r="F27" i="11"/>
  <c r="C5" i="11"/>
  <c r="E5" i="11" s="1"/>
  <c r="AI24" i="11"/>
  <c r="AH24" i="11"/>
  <c r="F10" i="11"/>
  <c r="E10" i="11"/>
  <c r="AA5" i="11"/>
  <c r="F13" i="11"/>
  <c r="E13" i="11"/>
  <c r="E19" i="11" l="1"/>
  <c r="F19" i="11"/>
  <c r="F24" i="11"/>
  <c r="F5" i="11"/>
</calcChain>
</file>

<file path=xl/sharedStrings.xml><?xml version="1.0" encoding="utf-8"?>
<sst xmlns="http://schemas.openxmlformats.org/spreadsheetml/2006/main" count="2115" uniqueCount="636">
  <si>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</si>
  <si>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</si>
  <si>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</si>
  <si>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</si>
  <si>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</si>
  <si>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</si>
  <si>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</si>
  <si>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</si>
  <si>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</si>
  <si>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</si>
  <si>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</si>
  <si>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</si>
  <si>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Салат из свежих огурцов, 60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</si>
  <si>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</si>
  <si>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</si>
  <si>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</si>
  <si>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</si>
  <si>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</si>
  <si>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</si>
  <si>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</si>
  <si>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</si>
  <si>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</si>
  <si>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</si>
  <si>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</si>
  <si>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</si>
  <si>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</si>
  <si>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</si>
  <si>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</si>
  <si>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</si>
  <si>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</si>
  <si>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</si>
  <si>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</si>
  <si>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</si>
  <si>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</si>
  <si>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</si>
  <si>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Яблоко</t>
  </si>
  <si>
    <t>Итого за Обед</t>
  </si>
  <si>
    <t>Итого за день</t>
  </si>
  <si>
    <t>вторник</t>
  </si>
  <si>
    <t>среда</t>
  </si>
  <si>
    <t>Масло сливочное</t>
  </si>
  <si>
    <t>четверг</t>
  </si>
  <si>
    <t>пятница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</si>
  <si>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</si>
  <si>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</si>
  <si>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</si>
  <si>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</si>
  <si>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</si>
  <si>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</si>
  <si>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№6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</si>
  <si>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</si>
  <si>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</si>
  <si>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</si>
  <si>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</si>
  <si>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</si>
  <si>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</si>
  <si>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Хлеб пшеничный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</si>
  <si>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</si>
  <si>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</si>
  <si>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</si>
  <si>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</si>
  <si>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</si>
  <si>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Хлеб ржаной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</si>
  <si>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</si>
  <si>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</si>
  <si>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</si>
  <si>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</si>
  <si>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</si>
  <si>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</si>
  <si>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</si>
  <si>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</si>
  <si>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</si>
  <si>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</si>
  <si>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</si>
  <si>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</si>
  <si>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</si>
  <si>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</si>
  <si>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</si>
  <si>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</si>
  <si>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</si>
  <si>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</si>
  <si>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</si>
  <si>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</si>
  <si>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</si>
  <si>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</si>
  <si>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</si>
  <si>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</si>
  <si>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</si>
  <si>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</si>
  <si>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Итого</t>
  </si>
  <si>
    <t>Кофейный напиток</t>
  </si>
  <si>
    <t>Масло растительное</t>
  </si>
  <si>
    <t>Сахар</t>
  </si>
  <si>
    <t>Сметана</t>
  </si>
  <si>
    <t>Чай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</si>
  <si>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</si>
  <si>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</si>
  <si>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</si>
  <si>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</si>
  <si>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</si>
  <si>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</si>
  <si>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</si>
  <si>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</si>
  <si>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</si>
  <si>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</si>
  <si>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</si>
  <si>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</si>
  <si>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</si>
  <si>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</si>
  <si>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Отклонение , г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</si>
  <si>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</si>
  <si>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</si>
  <si>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</si>
  <si>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</si>
  <si>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</si>
  <si>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</si>
  <si>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</si>
  <si>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</si>
  <si>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</si>
  <si>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</si>
  <si>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</si>
  <si>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</si>
  <si>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</si>
  <si>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</si>
  <si>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</si>
  <si>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</si>
  <si>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</si>
  <si>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</si>
  <si>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</si>
  <si>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</si>
  <si>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</si>
  <si>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</si>
  <si>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</si>
  <si>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За Обед</t>
  </si>
  <si>
    <t>За Завтрак</t>
  </si>
  <si>
    <t xml:space="preserve">Возрастная группа </t>
  </si>
  <si>
    <t>7-11 лет</t>
  </si>
  <si>
    <t>Сезон</t>
  </si>
  <si>
    <t>осенне-зимний</t>
  </si>
  <si>
    <t>Промежуточное питание</t>
  </si>
  <si>
    <t>Итого за Промежуточное питание</t>
  </si>
  <si>
    <t xml:space="preserve">Картофель отварной, 150 </t>
  </si>
  <si>
    <t>Промежуточное питание, руб.</t>
  </si>
  <si>
    <t>Итого за четыре приема пищи</t>
  </si>
  <si>
    <t>Понедельник-1 Промежуточное питание</t>
  </si>
  <si>
    <t>Вторник-1 Промежуточное питание</t>
  </si>
  <si>
    <t>Среда-1  Промежуточное питание</t>
  </si>
  <si>
    <t>Четверг-1  Промежуточное питание</t>
  </si>
  <si>
    <t>Пятница-1  Промежуточное питание</t>
  </si>
  <si>
    <t xml:space="preserve">Рыба запеченная, 90 </t>
  </si>
  <si>
    <t>Чай с лимоном (сироп стевии), 200</t>
  </si>
  <si>
    <t>Напиток кофейный на молоке (сироп стевии), 200</t>
  </si>
  <si>
    <t>Какао на молоке (сироп стевии), 200</t>
  </si>
  <si>
    <t xml:space="preserve">Каша гречневая рассыпчатая 150 </t>
  </si>
  <si>
    <t>Компот из вишни (сироп стевии), 200</t>
  </si>
  <si>
    <t>Компот из свежих яблок (сироп стевии), 200</t>
  </si>
  <si>
    <t>Напиток из шиповника (сироп стевии), 200</t>
  </si>
  <si>
    <t>Морс из брусники (сироп стевии), 200</t>
  </si>
  <si>
    <t>ХЕ</t>
  </si>
  <si>
    <t>Хлебные единицы (ХЕ)</t>
  </si>
  <si>
    <t>Соус ягодный (сироп стевии), 50</t>
  </si>
  <si>
    <t xml:space="preserve">Итого за Завтрак </t>
  </si>
  <si>
    <t>Сироп стевии</t>
  </si>
  <si>
    <t>Фактически в  среднем, нетто, грамм</t>
  </si>
  <si>
    <t>Чай с лимоном (сироп стевии)</t>
  </si>
  <si>
    <t>Орехово-фруктовая смесь</t>
  </si>
  <si>
    <t>Салат из свежих огурцов</t>
  </si>
  <si>
    <t>Картофель отварной</t>
  </si>
  <si>
    <t>Компот из вишни (сироп стевии)</t>
  </si>
  <si>
    <t>Салат из свежих помидоров и огурцов</t>
  </si>
  <si>
    <t>Компот из свежих яблок (сироп стевии)</t>
  </si>
  <si>
    <t>Напиток из шиповника (сироп стевии)</t>
  </si>
  <si>
    <t>Какао на молоке (сироп стевии)</t>
  </si>
  <si>
    <t>Морс из брусники (сироп стевии)</t>
  </si>
  <si>
    <t xml:space="preserve">Борщ с капустой и картофелем со сметаной 10%, 200/10 </t>
  </si>
  <si>
    <t xml:space="preserve">Щи из свежей капусты с картофелем со сметаной 10%, 200/10 </t>
  </si>
  <si>
    <t xml:space="preserve">Салат витаминный /2 вариант/, 60 </t>
  </si>
  <si>
    <t xml:space="preserve">Выполнение МР 2.4.0162-19, % от суточной нормы </t>
  </si>
  <si>
    <t>Полдник</t>
  </si>
  <si>
    <t>338/М</t>
  </si>
  <si>
    <t>20/М/ССЖ</t>
  </si>
  <si>
    <t>24/М/ССЖ</t>
  </si>
  <si>
    <t>102/М/ССЖ</t>
  </si>
  <si>
    <t>Кефир 1%</t>
  </si>
  <si>
    <t>Основное меню 7-11 лет</t>
  </si>
  <si>
    <t>Причина замены</t>
  </si>
  <si>
    <t>День/неделя: Понедельник - 1</t>
  </si>
  <si>
    <t>14/М</t>
  </si>
  <si>
    <t>15/М</t>
  </si>
  <si>
    <t>Сыр полутвердый</t>
  </si>
  <si>
    <t>Яблоко зеленое</t>
  </si>
  <si>
    <t>Смесь орехово-фруктовая (курага, чернослив, орехи грецкие), 7/7/6</t>
  </si>
  <si>
    <t>Винегрет овощной</t>
  </si>
  <si>
    <t>Каша гречневая рассыпчатая</t>
  </si>
  <si>
    <t>Итого за Полдник</t>
  </si>
  <si>
    <t>Итого за Понедельник - 1</t>
  </si>
  <si>
    <t>День/неделя: Вторник - 1</t>
  </si>
  <si>
    <t>Чай с молоком (сироп стевии)</t>
  </si>
  <si>
    <t>Итого за Вторник - 1</t>
  </si>
  <si>
    <t>День/неделя: Среда - 1</t>
  </si>
  <si>
    <t>43/М/ССЖ</t>
  </si>
  <si>
    <t>Салат из овощей с кукурузой</t>
  </si>
  <si>
    <t>Каша перловая с овощами</t>
  </si>
  <si>
    <t>Компот из черной смородины (сироп стевии)</t>
  </si>
  <si>
    <t>Итого за Среда - 1</t>
  </si>
  <si>
    <t>День/неделя: Четверг - 1</t>
  </si>
  <si>
    <t>98/М/ССЖ</t>
  </si>
  <si>
    <t>Картофель и овощи, тушеные в соусе</t>
  </si>
  <si>
    <t>Итого за Четверг - 1</t>
  </si>
  <si>
    <t>День/неделя: Пятница - 1</t>
  </si>
  <si>
    <t>Рагу из овощей с курицей</t>
  </si>
  <si>
    <t>Итого за Пятница - 1</t>
  </si>
  <si>
    <t>День/неделя: Понедельник - 2</t>
  </si>
  <si>
    <t>Итого за Понедельник - 2</t>
  </si>
  <si>
    <t>День/неделя: Вторник - 2</t>
  </si>
  <si>
    <t>Салат из свежих помидоров и перца сладкого</t>
  </si>
  <si>
    <t>Итого за Вторник - 2</t>
  </si>
  <si>
    <t>День/неделя: Среда - 2</t>
  </si>
  <si>
    <t>Итого за Среда - 2</t>
  </si>
  <si>
    <t>День/неделя: Четверг - 2</t>
  </si>
  <si>
    <t>Итого за Четверг - 2</t>
  </si>
  <si>
    <t>День/неделя: Пятница - 2</t>
  </si>
  <si>
    <t>49/М/ССЖ</t>
  </si>
  <si>
    <t>Салат витаминный /2 вариант/</t>
  </si>
  <si>
    <t>Итого за Пятница - 2</t>
  </si>
  <si>
    <t>Бефстроганов из куриного филе</t>
  </si>
  <si>
    <t>Каша вязкая молочная из гречневой крупы (сироп стевии)</t>
  </si>
  <si>
    <t>Омлет белковый</t>
  </si>
  <si>
    <t>Печень, тушеная в соусе</t>
  </si>
  <si>
    <t>Рыба запеченная с соусом томатным, 90/30</t>
  </si>
  <si>
    <t>Мясо тушеное (говядина)</t>
  </si>
  <si>
    <t>Завтрак + Промежуточное питание</t>
  </si>
  <si>
    <t>Обед + Промежуточное питание</t>
  </si>
  <si>
    <t>За период пребывания в образовательной организации</t>
  </si>
  <si>
    <t>173/М/СД</t>
  </si>
  <si>
    <t>377/М/СД</t>
  </si>
  <si>
    <t>67/М/ССЖ</t>
  </si>
  <si>
    <t>210/М/СД</t>
  </si>
  <si>
    <t>219/М/СД</t>
  </si>
  <si>
    <t>378/М/СД</t>
  </si>
  <si>
    <t>261/М/СД</t>
  </si>
  <si>
    <t>342/М/СД</t>
  </si>
  <si>
    <t>88/М/ССЖ</t>
  </si>
  <si>
    <t>142/М/СД</t>
  </si>
  <si>
    <t>388/М/СД</t>
  </si>
  <si>
    <t>382/М/СД</t>
  </si>
  <si>
    <t>223/М/СД</t>
  </si>
  <si>
    <t>27/М/ССЖ</t>
  </si>
  <si>
    <t>101/М/ССЖ</t>
  </si>
  <si>
    <t>232/М/СД</t>
  </si>
  <si>
    <t>266/М/СД</t>
  </si>
  <si>
    <t>256/М/СД</t>
  </si>
  <si>
    <t>100 % Норма</t>
  </si>
  <si>
    <t>Промежуточное питание №1</t>
  </si>
  <si>
    <t>Итого за Промежуточное питание №1</t>
  </si>
  <si>
    <t>Промежуточное питание №2</t>
  </si>
  <si>
    <t>Итого за Промежуточное питание №2</t>
  </si>
  <si>
    <t>Рекомендуемый суточный набор пищевых продуктов по  МР 2.4.0162-19</t>
  </si>
  <si>
    <t>Рекомендуемый суточный набор пищевых продуктов по МР 2.4.0162-19</t>
  </si>
  <si>
    <t>За Промежуточное питание №2</t>
  </si>
  <si>
    <t>За Промежуточное питание №1</t>
  </si>
  <si>
    <t>Среднее значение за Завтрак</t>
  </si>
  <si>
    <t>Среднее значение за Промежуточное питание №1</t>
  </si>
  <si>
    <t>Среднее значение за Обед</t>
  </si>
  <si>
    <t>Среднее значение за Промежуточное питание №2</t>
  </si>
  <si>
    <t xml:space="preserve">Среднее значение за рацион </t>
  </si>
  <si>
    <t>Приложение №1</t>
  </si>
  <si>
    <t>Приложение №2</t>
  </si>
  <si>
    <t>Приложение №3</t>
  </si>
  <si>
    <t>Приложение №4</t>
  </si>
  <si>
    <t>% выполнения МР 2.4.0162-19</t>
  </si>
  <si>
    <t>Меню СД 7-11 лет</t>
  </si>
  <si>
    <t>Горячий бутерброд с сыром, маслом, 40/20/10</t>
  </si>
  <si>
    <t>Каша вязкая (из пшенной крупы) с тыквой с маслом, 200/5</t>
  </si>
  <si>
    <t>Чай с лимоном с сахаром, 200/7/5</t>
  </si>
  <si>
    <t>Хлеб ржано-пшеничный "Йодовый"</t>
  </si>
  <si>
    <t>Салат из свежих помидоров со сладким перцем</t>
  </si>
  <si>
    <t>Суп-лапша домашняя с курицей</t>
  </si>
  <si>
    <t>Щи из свежей капусты с картофелем с мясом со сметаной 10%, 200/25/10</t>
  </si>
  <si>
    <t>рыба, запеченная с картофелем</t>
  </si>
  <si>
    <t>Компот из яблок и вишни</t>
  </si>
  <si>
    <t>Компот из яблок и вишни (сироп стевии)</t>
  </si>
  <si>
    <t>Хлеб пшеничный "Йодовый"</t>
  </si>
  <si>
    <t>Не допускается в СД диете</t>
  </si>
  <si>
    <t>Печенье нарезное</t>
  </si>
  <si>
    <t>Кисломолочный напиток (ряженка)</t>
  </si>
  <si>
    <t>Фрукты свежие (яблоко)</t>
  </si>
  <si>
    <t>Овощи натуральные свежие (огурец)</t>
  </si>
  <si>
    <t>Омлет натуральный с маслом, 150/5</t>
  </si>
  <si>
    <t>Какао с молоком</t>
  </si>
  <si>
    <t>Какао с молоком (сироп стевии)</t>
  </si>
  <si>
    <t>Фрукты свежие (апельсин)</t>
  </si>
  <si>
    <t>Не рекомендуется включение в рацион сладких плодов и ягод</t>
  </si>
  <si>
    <t>Суп гороховый</t>
  </si>
  <si>
    <t>Суп картофельный с горохом на курином бульоне</t>
  </si>
  <si>
    <t>Биточки (из говядины) с маслом, 100/5</t>
  </si>
  <si>
    <t>Бифштекс из говядины</t>
  </si>
  <si>
    <t>Сложный гарнир (капуста тушеная и картофельное пюре), 75/75</t>
  </si>
  <si>
    <t>Рекомендуется исключть картофельное пюре. При измельчении картофеля высвобождается картофельный крахмал и повышается гликемический индекс.</t>
  </si>
  <si>
    <t>Капуста тушеная</t>
  </si>
  <si>
    <t>Напиток брусничный</t>
  </si>
  <si>
    <t>Напиток (морс) из брусники (сироп стевии)</t>
  </si>
  <si>
    <t>Булочка "Янтарная"</t>
  </si>
  <si>
    <t>Чай с сахаром, 200/5</t>
  </si>
  <si>
    <t>Сок фруктовый (овощной), в т.ч. в мелкоштучной упаковке</t>
  </si>
  <si>
    <t>Перец сладкий</t>
  </si>
  <si>
    <t>Говядина, запеченная с макароными и сыром</t>
  </si>
  <si>
    <t>Мясо тушеное (говядина) (мука овсяная)</t>
  </si>
  <si>
    <t>Кофейный напиток с молоком</t>
  </si>
  <si>
    <t>Кофейный напиток с молоком (сироп стевии)</t>
  </si>
  <si>
    <t>Салат из овощей (капуста белокочанная, помидоры свежие, огурцы свежие)</t>
  </si>
  <si>
    <t>Суп с рыбными консервами</t>
  </si>
  <si>
    <t>Рыбные консервы не допускаются в СД диете. Блюдо подлежит замене</t>
  </si>
  <si>
    <t>Суп картофельный с рыбой, 200/30</t>
  </si>
  <si>
    <t>Птица (цыпленок-бройлер), тушенная в соусе с овощами</t>
  </si>
  <si>
    <t>Кисель из черной смородины</t>
  </si>
  <si>
    <t>В состав блюда входит крахмал, не рекомендуется в СД диете. Блюдо рекомендуется заменить</t>
  </si>
  <si>
    <t>Пирожки печеные с яблоками</t>
  </si>
  <si>
    <t>Кисломолочный продукт (кефир)</t>
  </si>
  <si>
    <t>Фрукты свежие (банан)</t>
  </si>
  <si>
    <t>Бутерброд с маслом, 40/10</t>
  </si>
  <si>
    <t>Пудинг из творога, запеченный с изюмом с молоком сгущенным, 130/20</t>
  </si>
  <si>
    <t>В состав блюда входит манная крупа, изюм, недопустимые в СД диете. Блюдо подлежит замене</t>
  </si>
  <si>
    <t>Сырники из творога (мука овсяная) с соусом ягодным (сироп стевии), 130/50</t>
  </si>
  <si>
    <t>Чай с молоком</t>
  </si>
  <si>
    <t>Фрукты свежие (груша)</t>
  </si>
  <si>
    <t>Овощи натуральные свежие (огурец, помидор), 50/50</t>
  </si>
  <si>
    <t>Щи по-уральски с крупой с мясом со сметаной, 200/25/10</t>
  </si>
  <si>
    <t>Суп картофельный с гречневой крупой  на курином бульоне</t>
  </si>
  <si>
    <t>Рыба (горбуша), запеченная с морковью</t>
  </si>
  <si>
    <t>Рыба  запеченная</t>
  </si>
  <si>
    <t>Картофельное пюре (или картофель отварной с молоком)</t>
  </si>
  <si>
    <t>Рекомендуется заменить блюдо.  При измельчении картофеля высвобождается картофельный крахмал и повышается гликемический индекс.</t>
  </si>
  <si>
    <t>Напиток витаминизированный "Витошка"</t>
  </si>
  <si>
    <t>Булочка зерновая</t>
  </si>
  <si>
    <t>Бутерброд  с джемом с маслом, 40/20/10</t>
  </si>
  <si>
    <t>Суп молочный с вермишелью с маслом, 200/5</t>
  </si>
  <si>
    <t>Кашая вязкая молочная из овсяных хлопьев (сироп стевии)</t>
  </si>
  <si>
    <t>Рассольник Ленинградский со сметаной, 200/10</t>
  </si>
  <si>
    <t>Суп картофелный с горохом на мясном бульоне</t>
  </si>
  <si>
    <t>Гуляш</t>
  </si>
  <si>
    <t>Бифштекс рубленный с маслом сливочным, 100/5</t>
  </si>
  <si>
    <t>Рис отварной</t>
  </si>
  <si>
    <t>Кисель из плодов или ягод свежих (клюква)</t>
  </si>
  <si>
    <t>Напиток (морс) брусничный (сироп стевии)</t>
  </si>
  <si>
    <t>Не рекомендуется в включение в рацион сладких плодов и ягод</t>
  </si>
  <si>
    <t>Булочка розовая</t>
  </si>
  <si>
    <t>День/неделя: Суббота -1</t>
  </si>
  <si>
    <t>День/неделя: Суббота - 1</t>
  </si>
  <si>
    <t>Котлеты рыбные (минтай) любительские, с маслом, 100/5</t>
  </si>
  <si>
    <t>Рыба припущенная</t>
  </si>
  <si>
    <t>Картофель отварной в молоке</t>
  </si>
  <si>
    <t>Фрукты свежие (мандарины)</t>
  </si>
  <si>
    <t>Бразильский горячий шоколад</t>
  </si>
  <si>
    <t>Салат зеленый с огурцами</t>
  </si>
  <si>
    <t>Борщ с капустой (свежей) и картофелем со сметаной, 200/10</t>
  </si>
  <si>
    <t>Возможно приготовление блюда с добавлением сметаны с м.д.ж. 10%</t>
  </si>
  <si>
    <t>Борщ с капустой (свежей) и картофелем со сметаной 10%, 200/10</t>
  </si>
  <si>
    <t>Сердце в соусе, 45/45</t>
  </si>
  <si>
    <t>Печень жареная с маслом</t>
  </si>
  <si>
    <t>Каша гречневая</t>
  </si>
  <si>
    <t>Компот из свежих яблок</t>
  </si>
  <si>
    <t>Шоколадные конфеты</t>
  </si>
  <si>
    <t>Ватрушка с творогом</t>
  </si>
  <si>
    <t>Сок фруктовый (овощной)</t>
  </si>
  <si>
    <t>Итого за Суббота - 1</t>
  </si>
  <si>
    <t>Горячий бутерброд с сыром с маслом, 40/20/10</t>
  </si>
  <si>
    <t>Овощи натуральные свежие (помидор)</t>
  </si>
  <si>
    <t>Омлет с морковью, маслом, 150/5</t>
  </si>
  <si>
    <t>Яичный желток не допускается в СД диете. Приготовление блюда возможно с исключением яичного желтка</t>
  </si>
  <si>
    <t>Омлет белковый с морковью</t>
  </si>
  <si>
    <t>Салат витаминный (капуста белокочанная, лук зеленый, перец сладкий, горошек консервированный)</t>
  </si>
  <si>
    <t>Суп картофельный с рыбой (горбуша), 200/30</t>
  </si>
  <si>
    <t>Курица по-тайски</t>
  </si>
  <si>
    <t>Бефстроганов из куриного филе (мука овсяная)</t>
  </si>
  <si>
    <t>Напиток клюквенный</t>
  </si>
  <si>
    <t>Напиток (морс) клюквенный (сироп стевии)</t>
  </si>
  <si>
    <t>Фрукты свежие (яблоки)</t>
  </si>
  <si>
    <t>Кисломолочный напиток (йогурт питьевой)</t>
  </si>
  <si>
    <t>Салат из зеленого горошка</t>
  </si>
  <si>
    <t>Данное блюдо подлежит замене вследствие замены основного блюда</t>
  </si>
  <si>
    <t>Макароны запеченные с сыром</t>
  </si>
  <si>
    <t>Макаронные изделия не допускаются в СД диете. Блюдо подлежит замене</t>
  </si>
  <si>
    <t>Салат из сырых овощей (морковь, помидор свежий, огурец свежий, капуста белокочанная)</t>
  </si>
  <si>
    <t>Свекольник со сметаной , 200/10</t>
  </si>
  <si>
    <t>Свекольник со сметаной 10% , 200/10</t>
  </si>
  <si>
    <t>Мясо духовое</t>
  </si>
  <si>
    <t>Компот из свежей груши</t>
  </si>
  <si>
    <t>Компот из свежей груши (сироп стевии)</t>
  </si>
  <si>
    <t>Средиземноморская пицца с курицей и сыром</t>
  </si>
  <si>
    <t>Кондитерские изделия (мармелад желейный, зефир, пастила)</t>
  </si>
  <si>
    <t>Чай без сахара</t>
  </si>
  <si>
    <t>Вареники ленивые отварные (или вареники с творогом), с маслом, 150/5</t>
  </si>
  <si>
    <t>Суп картофельный с клецками, 200/25</t>
  </si>
  <si>
    <t>Суп картофельный с бобовыми (горохом) на мясном бульоне (говядина)</t>
  </si>
  <si>
    <t>Поджарка из рыбы (минтай) с луком, 100/30</t>
  </si>
  <si>
    <t>Поджарка из рыбы (минтай)</t>
  </si>
  <si>
    <t>Рис отварной с овощами</t>
  </si>
  <si>
    <t>Бутерброд с джемом с маслом, 40/20/10</t>
  </si>
  <si>
    <t>Каша вязкая молочная овсяная с клюквой с маслом, 150/5</t>
  </si>
  <si>
    <t>Каша вязкая молочная овсяная с клюквой (сироп стевии)</t>
  </si>
  <si>
    <t>Бразильский шоколад</t>
  </si>
  <si>
    <t>Рекомендуется перенести на промежуточный прием пищи</t>
  </si>
  <si>
    <t>Салат картофельный с сельдью</t>
  </si>
  <si>
    <t>Не допускается в СД диете рыба жирных сортов</t>
  </si>
  <si>
    <t>Салат картофельный с морковью и зеленым горошком</t>
  </si>
  <si>
    <t>Щи из свежей капусты со сметаной, 200/10</t>
  </si>
  <si>
    <t>Щи из свежей капусты со сметаной 10%, 200/10</t>
  </si>
  <si>
    <t>Котлеты рубленные из птицы с маслом, 90/5</t>
  </si>
  <si>
    <t>Гуляш из курицы (мука овсяная)</t>
  </si>
  <si>
    <t>Овощи запеченные (помидоры, кабачки, баклажаны)</t>
  </si>
  <si>
    <t>Напиток из плодов шиповника</t>
  </si>
  <si>
    <t>Напиток из плодов шиповника (сироп стевии)</t>
  </si>
  <si>
    <t>Блинчики с молоком сгущенным, 75/20</t>
  </si>
  <si>
    <t>Чай с лимоном без сахара</t>
  </si>
  <si>
    <t>Печень по-строгановски</t>
  </si>
  <si>
    <t>Спагетти отварные с маслом</t>
  </si>
  <si>
    <t>Салат из белокочанной капусты с морковью</t>
  </si>
  <si>
    <t>Рассольник домашний с мясом со сметаной, 200/25/10</t>
  </si>
  <si>
    <t>Рассольник домашний с мясом со сметаной 10%, 200/25/10</t>
  </si>
  <si>
    <t>Рыба (горбуша), запеченная с томатами</t>
  </si>
  <si>
    <t>Картофельное пюре (или картофель отварной с маслом)</t>
  </si>
  <si>
    <t>При измельчении картофеля высвобождается картофельный крахмал и повышается гликемический индекс. Рекомендуется заменить блюдо.</t>
  </si>
  <si>
    <t>Компот из свежих плодов (яблоки и апельсины)</t>
  </si>
  <si>
    <t>Компот из свежих плодов (яблоки и апельсины) (сироп стевии)</t>
  </si>
  <si>
    <t>Фрукты свежие (бананы)</t>
  </si>
  <si>
    <t>День/неделя: Суббота - 2</t>
  </si>
  <si>
    <t>Запеканка из творога с морковью с маслом, 150/5</t>
  </si>
  <si>
    <t>Салат из свеклы с яблоком (свекла, яблоки свежие, огурцы свежие, лук зеленый)</t>
  </si>
  <si>
    <t>Салат из свеклы с яблоком</t>
  </si>
  <si>
    <t>Суп крестьянский с крупой (перловка)</t>
  </si>
  <si>
    <t>Суп крестьянский с крупой (перловка) со сметаной, 200/10</t>
  </si>
  <si>
    <t>Говядина в кисло-сладком соусе</t>
  </si>
  <si>
    <t>Пирожки со свежей капустой с яйцом</t>
  </si>
  <si>
    <t>Итого за Суббота - 2</t>
  </si>
  <si>
    <t>Омлет белковый с маслом сливочным, 150/5</t>
  </si>
  <si>
    <t>суббота</t>
  </si>
  <si>
    <t>Морс клюквенный (сироп стевии)</t>
  </si>
  <si>
    <t>Овощи запеченные (кабачки, баклажаны, помидоры)</t>
  </si>
  <si>
    <t>Рассольник домашний со сметаной 10% с мясом, 200/25/10</t>
  </si>
  <si>
    <t>Суп крестьянский с перловой крупой на мясном (говядина) бульоне со сметаной, 200/10</t>
  </si>
  <si>
    <t>88/М/СД</t>
  </si>
  <si>
    <t>125/М/СД</t>
  </si>
  <si>
    <t>71/М</t>
  </si>
  <si>
    <t>139/М/СД</t>
  </si>
  <si>
    <t>171/М/СД</t>
  </si>
  <si>
    <t>379/М/СД</t>
  </si>
  <si>
    <t>97/М/ССЖ</t>
  </si>
  <si>
    <t>289/М/СД</t>
  </si>
  <si>
    <t>309/М/ССЖ</t>
  </si>
  <si>
    <t>228/М/СД</t>
  </si>
  <si>
    <t>311/М/СД</t>
  </si>
  <si>
    <t>18/М/ССЖ</t>
  </si>
  <si>
    <t>82/М/СД</t>
  </si>
  <si>
    <t>254/М/СД</t>
  </si>
  <si>
    <t>214/М/СД</t>
  </si>
  <si>
    <t>290/М/СД</t>
  </si>
  <si>
    <t>113/И</t>
  </si>
  <si>
    <t>231/М/СД</t>
  </si>
  <si>
    <t>40/М/СД</t>
  </si>
  <si>
    <t>6/И</t>
  </si>
  <si>
    <t>95/М/ССЖ</t>
  </si>
  <si>
    <t>45/М/ССЖ</t>
  </si>
  <si>
    <t>53/М/СД</t>
  </si>
  <si>
    <t>Каша вязкая молочная из овсяных хлопьев " Геркулес"</t>
  </si>
  <si>
    <t>Щи из свежей капусты с картофелем со сметаной 10%, 200/10</t>
  </si>
  <si>
    <t>Подгарнировка из свежих огурцов</t>
  </si>
  <si>
    <t>Суп картофельный с бобовыми (горохом) на курином бульоне</t>
  </si>
  <si>
    <t>Бифштекс рубленый (говядина)</t>
  </si>
  <si>
    <t>Подгарнировка из перца сладкого</t>
  </si>
  <si>
    <t>Напиток кофейный на молоке (сироп стевии)</t>
  </si>
  <si>
    <t>Салат овощной</t>
  </si>
  <si>
    <t>Суп картофельный с гречневой крупой на курином бульоне</t>
  </si>
  <si>
    <t>Рыба запеченная</t>
  </si>
  <si>
    <t>Суп картофельный с горохом на говяжьем бульоне</t>
  </si>
  <si>
    <t>Бифштекс рубленый (говядина) с маслом сливочным, 100/5</t>
  </si>
  <si>
    <t>Рыба припущенная (минтай)</t>
  </si>
  <si>
    <t>Борщ с капустой и картофелем со сметаной 10%, 200/10</t>
  </si>
  <si>
    <t>Подгарнировка из свежих помидоров</t>
  </si>
  <si>
    <t>Каша вязкая молочная из гречневой крупы</t>
  </si>
  <si>
    <t>Свекольник со сметаной, 200/10</t>
  </si>
  <si>
    <t>Компот из свежих груш (сироп стевии)</t>
  </si>
  <si>
    <t>Суп картофельный с бобовыми (горохом) на говяжьем бульоне</t>
  </si>
  <si>
    <t>Поджарка из рыбы</t>
  </si>
  <si>
    <t>Каша вязкая молочная из овсяных хлопьев " Геркулес" с клюквой</t>
  </si>
  <si>
    <t>Гуляш из курицы</t>
  </si>
  <si>
    <t>Салат из белокочанной капусты</t>
  </si>
  <si>
    <t>Компот из свежих яблок и апельсинов (сироп стевии)</t>
  </si>
  <si>
    <t>Салат из свеклы с яблоками</t>
  </si>
  <si>
    <t>суббота 1</t>
  </si>
  <si>
    <t>суббота 2</t>
  </si>
  <si>
    <t>Каша вязкая из овсяной крупы (сироп стевии)</t>
  </si>
  <si>
    <t>В состав соуса входит мука пшеничная, недопустимая в СД диете. Приготовление блюда возможно с заменой муки пшеничной на овсяную или гречневую. Вместе с тем во избежание неосознанного нарушения диеты сотрудниками пищеблока рекомендуется заменить блюдо.</t>
  </si>
  <si>
    <t>Омлет белковый с маслом, 150/5</t>
  </si>
  <si>
    <t>Сырники из творога (мука овсяная) с соусом ягодным (сироп стевии), 110/50</t>
  </si>
  <si>
    <t>Йогурт в инд.уп.</t>
  </si>
  <si>
    <t>Запеканка из творога (мука овсяная) с соусом ягодным (сироп стевии), 110/50</t>
  </si>
  <si>
    <t>Рыба (горбуша), запеченная с соусом томатным, 90/20</t>
  </si>
  <si>
    <t>В составе блюдо содержится хлеб пшеничный, недопустимый в СД диете. Блюдо подлежит замене</t>
  </si>
  <si>
    <t>В составе блюда содержится сахар и крупа пшенная, недопустивые в СД диете. Блюдо подлежит замене</t>
  </si>
  <si>
    <t>В составе напитка содержится сахар, недопустимый в СД диете. Возможно приготовление напитка с исключением или заменой сахара</t>
  </si>
  <si>
    <t>В составе блюда содержится мука пшеничная, недопустимая в СД диете. Блюдо подлежит замене.</t>
  </si>
  <si>
    <t>Жирные молочные продукты не допускаются в СД диете</t>
  </si>
  <si>
    <t>Яичный желток включен в список недопустимых продуктов при СД диете. Возможно приготовление блюда из белков</t>
  </si>
  <si>
    <t>В составе блюда содержится хлеб пшеничный и сухарная панировка, недопустимые в СД диете. Блюдо подлежит замене</t>
  </si>
  <si>
    <t>Сладкие соки не допускаются в СД диете</t>
  </si>
  <si>
    <t>В составе блюда содержатся макароны. Макароны включены в список недопустымых продуктов при СД диете. Блюдо подлежит замене</t>
  </si>
  <si>
    <t>В состав соуса входит мука пшеничная, недопустимая в СД диете. Приготовление блюда возможно с исключением или заменой муки пшеничной. 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</si>
  <si>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 в СД диете. Возможно приготовление блюда с заменой пшеничного хлеба</t>
  </si>
  <si>
    <t>В рецептуре блюда предусматривается использование различных круп. Возможно приготовление блюда с перловой или гречневой крупой.  Вместе с тем во избежание неосознанного нарушения диеты сотрудниками пищеблока рекомендуется заменить блюдо.</t>
  </si>
  <si>
    <t>В состав соуса для запекания входит мука пшеничная, недопустимая в СД диете. Возможно приготовление блюда с исключением из рецептуры соуса муки пшеничной.  Вместе с тем во избежание неосознанного нарушения диеты сотрудниками пищеблока рекомендуется заменить блюдо.</t>
  </si>
  <si>
    <t>В составе напитка содержится сахар, недопустимы в СД диете. Возможно приготовление напитка с исключением или заменой сахара</t>
  </si>
  <si>
    <t>В составе блюда содержится хлеб пшеничный, недопустимый в СД диете. Возможно приготовление блюда с заменой хлеба пшеничного</t>
  </si>
  <si>
    <t>Супы молочные с добавлением макаронных изделий не допускаются в СД диете. Блюдо подлежит замене</t>
  </si>
  <si>
    <t>Рецептура предусматривает использование различных круп. Возможно приготовление блюда с перловой или гречневой крупой.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</si>
  <si>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Блюдо подлежит замене</t>
  </si>
  <si>
    <t>В составе блюда содержится крахмал, не рекомендуется в СД диете</t>
  </si>
  <si>
    <t>В состав блюда включен хлеб пшеничный и сухарная панировка, недопустимые в СД диете. Блюдо подлежит замене</t>
  </si>
  <si>
    <t>В составе блюда содержится мука пшеничная, недопустимая в СД диете. Возможно приготовление блюда с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</si>
  <si>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недопустимый в СД диете. Приготовление блюда возможно с заменой хлеба пшеничного</t>
  </si>
  <si>
    <t>В составе блюда содержится рис, недопустимый в СД диете. Блюдо подлежит замене</t>
  </si>
  <si>
    <t>В составе соуса для запекания содержится мука пшеничная, недопустимая в СД диете. Приготовление блюда возможно с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</si>
  <si>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недопустимый в СД диете. Приготовление блюда возможно с заменой пшеничного хлеба на ржаной</t>
  </si>
  <si>
    <t>В составе блюда содержится мука пшеничная, недопустия в СД диете. Блюдо подлежит замене</t>
  </si>
  <si>
    <t>В составе блюда содержится крахмал, нерекомендуетмый в СД диете. Блюдо рекомендуется заменить</t>
  </si>
  <si>
    <t>В составе блюда содержатся хлеб пшеничный и джем, недопустимые в СД диете. Блюдо подлежит замене</t>
  </si>
  <si>
    <t>В составе блюда содержатся молоко сгущенное и сахар, недопустимые в СД диете. Блюдо подлежит замене</t>
  </si>
  <si>
    <t>В составе блюда содержатся хлеб пшеничный и сухарная панировка, недопустимые в СД диете. Блюдо подлежит замене</t>
  </si>
  <si>
    <t>В составе блюда содержится мука пшеничная, недопустимая в СД диете. Возможно приготовление блюда с исключением или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</si>
  <si>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соуса для запекания содержится мука пшеничная, недопустимая в СД диете. Возможно приготовление блюда с заменой мука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</si>
  <si>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 Возможно приготовление блюда с заменой муки пшеничной на овсяную.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</si>
  <si>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Приготовление блюда возможно с заменой мука пшеничной на овсяную. Вместе с тем во избежание неосознанного нарушения диеты сотрудниками пищеблока рекомендуется заменить блюдо.</t>
  </si>
  <si>
    <t>В состав блюда входит крахмал, нерекомендуемый в СД диете.</t>
  </si>
  <si>
    <t>В составе напитка содержатся молоко сгущенное и сахар, недопустимые в СД диете. Блюдо подлежит замене</t>
  </si>
  <si>
    <t>Рыба запеченная (горбуша) с соусом томатным, 90/20</t>
  </si>
  <si>
    <t>Сырники из творога с соусом ягодным (вишневым) (сироп стевии), 110/50</t>
  </si>
  <si>
    <t>Запеканка из творога с соусом ягодным (вишневым) (сироп стевии), 110/50</t>
  </si>
  <si>
    <t>Сырники из творога с соусом ягодным (вишневым) (сироп стевии), 110/60</t>
  </si>
  <si>
    <t>ПНЖК Омега 3</t>
  </si>
  <si>
    <t>Б общ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</si>
  <si>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</si>
  <si>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</si>
  <si>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</si>
  <si>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</si>
  <si>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</si>
  <si>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</si>
  <si>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</si>
  <si>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</si>
  <si>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не менее 60%</t>
  </si>
  <si>
    <t>Яблоко, 150</t>
  </si>
  <si>
    <t>Суп картофельный с бобовыми (горохом) на курином бульоне, 200</t>
  </si>
  <si>
    <t>Соус томатный, 20</t>
  </si>
  <si>
    <t>Картофель отварной, 150</t>
  </si>
  <si>
    <t>Бефстроганов из куриного филе, 90</t>
  </si>
  <si>
    <t>Суббота-2</t>
  </si>
  <si>
    <t>Суббота-1</t>
  </si>
  <si>
    <t>Суббота-1 Завтрак</t>
  </si>
  <si>
    <t>Суббота-1  Промежуточное питание</t>
  </si>
  <si>
    <t>Суббота-1 Обед</t>
  </si>
  <si>
    <t>Суббота-2 Завтрак</t>
  </si>
  <si>
    <t>Суббота-2  Промежуточное питание</t>
  </si>
  <si>
    <t>Суббота-2 Обед</t>
  </si>
  <si>
    <t>Понедельник-2 Промежуточное питание</t>
  </si>
  <si>
    <t>Вторник-2 Промежуточное питание</t>
  </si>
  <si>
    <t>Среда-2  Промежуточное питание</t>
  </si>
  <si>
    <t>Четверг-2  Промежуточное питание</t>
  </si>
  <si>
    <t>Пятница-2  Промежуточное питание</t>
  </si>
  <si>
    <t>Сыр полутвердый, 15</t>
  </si>
  <si>
    <t xml:space="preserve">Каша вязкая молочная из овсяных хлопьев " Геркулес" 200 </t>
  </si>
  <si>
    <t>Омлет белковый, 50</t>
  </si>
  <si>
    <t>Хлеб ржано-пшеничный "Йодовый", 40</t>
  </si>
  <si>
    <t>Салат из свежих помидоров и перца сладкого, 100</t>
  </si>
  <si>
    <t>Соус томатный, 30</t>
  </si>
  <si>
    <t>Хлеб ржано-пшеничный "Йодовый", 60</t>
  </si>
  <si>
    <t>Кефир 1%, 200</t>
  </si>
  <si>
    <t>Подгарнировка из свежих огурцов, 60</t>
  </si>
  <si>
    <t>Хлеб ржано-пшеничный "Йодовый", 80</t>
  </si>
  <si>
    <t xml:space="preserve">Винегрет овощной, 60 </t>
  </si>
  <si>
    <t xml:space="preserve">Бифштекс рубленый (говядина), 100 </t>
  </si>
  <si>
    <t xml:space="preserve">Капуста тушеная, 150  </t>
  </si>
  <si>
    <t>Подгарнировка из перца сладкого, 60</t>
  </si>
  <si>
    <t xml:space="preserve">Мясо тушеное (говядина), 90  </t>
  </si>
  <si>
    <t xml:space="preserve">Салат овощной, 100 </t>
  </si>
  <si>
    <t xml:space="preserve">Суп картофельный с рыбой (горбуша), 200/30 </t>
  </si>
  <si>
    <t xml:space="preserve">Рагу из овощей с курицей, 240 </t>
  </si>
  <si>
    <t>Компот из черной смородины (сироп стевии), 200</t>
  </si>
  <si>
    <t xml:space="preserve">Сырники из творога, 110 </t>
  </si>
  <si>
    <t>Йогурт 90 г в инд.упаковке</t>
  </si>
  <si>
    <t>Чай с молоком (сироп стевии), 200</t>
  </si>
  <si>
    <t>Салат из свежих помидоров и огурцов, 100</t>
  </si>
  <si>
    <t xml:space="preserve">Суп картофельный с гречневой крупой на курином бульоне, 200 </t>
  </si>
  <si>
    <t xml:space="preserve">Картофель и овощи, тушеные в соусе, 150 </t>
  </si>
  <si>
    <t>Салат из овощей с кукурузой, 60</t>
  </si>
  <si>
    <t>Масло сливочное, 5</t>
  </si>
  <si>
    <t>Каша перловая с овощами, 150</t>
  </si>
  <si>
    <t>Хлеб ржано-пшеничный "Йодовый", 50</t>
  </si>
  <si>
    <t xml:space="preserve">Рыба припущенная (минтай), 100  </t>
  </si>
  <si>
    <t xml:space="preserve">Картофель отварной в молоке, 150 </t>
  </si>
  <si>
    <t>Салат зеленый с огурцами, 60</t>
  </si>
  <si>
    <t xml:space="preserve">Печень жареная с маслом, 100 </t>
  </si>
  <si>
    <t>Подгарнировка из свежих помидоров 60</t>
  </si>
  <si>
    <t>Омлет белковый с морковью, 150</t>
  </si>
  <si>
    <t>Хлеб ржано-пшеничный "Йодовый", 70</t>
  </si>
  <si>
    <t>Каша вязкая молочная из гречневой крупы, 200</t>
  </si>
  <si>
    <t xml:space="preserve">Свекольник со сметаной, 200/10 </t>
  </si>
  <si>
    <t>Компот из свежих груш (сироп стевии), 200</t>
  </si>
  <si>
    <t xml:space="preserve">Запеканка из творога, 110 </t>
  </si>
  <si>
    <t xml:space="preserve">Суп картофельный с бобовыми (горохом) на говяжьем бульоне, 200 </t>
  </si>
  <si>
    <t xml:space="preserve">Поджарка из рыбы, 100  </t>
  </si>
  <si>
    <t xml:space="preserve">Каша вязкая молочная из овсяных хлопьев " Геркулес" с клюквой, 200 </t>
  </si>
  <si>
    <t xml:space="preserve">Салат картофельный с морковью и зеленым горошком, 100 </t>
  </si>
  <si>
    <t xml:space="preserve">Щи из свежей капусты с картофелем со сметаной 10%, 200/10  </t>
  </si>
  <si>
    <t xml:space="preserve">Гуляш из курицы, 100  </t>
  </si>
  <si>
    <t xml:space="preserve">Печень, тушеная в соусе, 90  </t>
  </si>
  <si>
    <t>Хлеб ржано-пшеничный "Йодовый", 30</t>
  </si>
  <si>
    <t>Салат из белокочанной капусты, 100</t>
  </si>
  <si>
    <t xml:space="preserve">Рыба запеченная (горбуша), 90 </t>
  </si>
  <si>
    <t>Компот из свежих яблок и апельсинов (сироп стевии), 200</t>
  </si>
  <si>
    <t xml:space="preserve">Сырники из творога, 110  </t>
  </si>
  <si>
    <t>Соус ягодный (сироп стевии), 60</t>
  </si>
  <si>
    <t xml:space="preserve">Салат из свеклы с яблоками, 100 </t>
  </si>
  <si>
    <t xml:space="preserve">Мясо тушеное (говядина), 100 </t>
  </si>
  <si>
    <t>Приложение №5</t>
  </si>
  <si>
    <t>Приложение №7</t>
  </si>
  <si>
    <t>Проект типового 12-ти дневного меню диетического питания (СД) для учащихся МКОУ "Красноключинская СОШ" возрастная категория 7 - 11 лет</t>
  </si>
  <si>
    <t>Утверждаю:</t>
  </si>
  <si>
    <t>Директор:__________________С.А.Пильчук</t>
  </si>
  <si>
    <t>Приказ N15/у от 22.02.2023</t>
  </si>
  <si>
    <t xml:space="preserve">Сравнительная структрура применямого основного и перспективного диетического (СД) меню </t>
  </si>
  <si>
    <t>Расчёт ХЭХ типового 12-ти дневного меню диетического питания (СД) для учащихся  возрастная категория 7 - 11 лет</t>
  </si>
  <si>
    <t>Показатели соотношения пищевых веществ и энергии  типового 12-ти дневного меню диетического питания (СД) для учащихся  возрастная категория 7 - 11 лет</t>
  </si>
  <si>
    <t>Себестоимость рациона   типового 12-ти дневного меню диетического питания (СД) для учащихся  возрастная категория 7 - 11 лет</t>
  </si>
  <si>
    <t>Себестоимость рациона типового 12-ти дневного меню диетического питания (СД) для учащихся   возрастная категория 7 - 11 лет</t>
  </si>
  <si>
    <t>Анализ выполнения натуральных норм выдачи пищевых продуктов типового 12-ти дневного основного меню диетического (СД) питания для учащихся общеобразовательных организаций  возрастная категория 7 - 11 лет.</t>
  </si>
  <si>
    <t>Анализ выполнения натуральных норм выдачи пищевых продуктов типового 12-ти дневного основного меню диетического (СД) питаниядля учащихся общеобразовательных организаций г возрастная категория 7 - 11 лет.</t>
  </si>
  <si>
    <t>Анализ выполнения натуральных норм выдачи пищевых продуктов типового 12-ти дневного основного меню диетического (СД) питания для учащихся общеобразовательных организаций возрастная категория 7 - 11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</si>
</sst>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&quot;%&quot;"/>
  </numFmts>
  <fonts count="29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8"/>
      <name val="Arial"/>
      <family val="2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rgb="FF000000"/>
      <name val="Arial"/>
      <family val="2"/>
      <charset val="1"/>
    </font>
    <font>
      <sz val="11"/>
      <name val="Arial Narrow"/>
      <charset val="204"/>
    </font>
    <font>
      <sz val="11"/>
      <color theme="1"/>
      <name val="Arial Narrow"/>
      <charset val="204"/>
    </font>
    <font>
      <b/>
      <i/>
      <sz val="11"/>
      <color theme="1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0" fontId="7" fillId="0" borderId="0"/>
    <xf numFmtId="0" fontId="8" fillId="0" borderId="0"/>
    <xf numFmtId="0" fontId="12" fillId="0" borderId="0"/>
    <xf numFmtId="9" fontId="12" fillId="0" borderId="0" applyBorder="0" applyProtection="0"/>
    <xf numFmtId="9" fontId="13" fillId="0" borderId="0" applyBorder="0" applyProtection="0"/>
    <xf numFmtId="0" fontId="7" fillId="0" borderId="0"/>
    <xf numFmtId="164" fontId="9" fillId="0" borderId="0" applyBorder="0" applyProtection="0"/>
    <xf numFmtId="0" fontId="6" fillId="0" borderId="0"/>
    <xf numFmtId="0" fontId="20" fillId="0" borderId="0"/>
    <xf numFmtId="0" fontId="5" fillId="0" borderId="0"/>
    <xf numFmtId="0" fontId="4" fillId="0" borderId="0"/>
    <xf numFmtId="0" fontId="23" fillId="0" borderId="0"/>
    <xf numFmtId="9" fontId="8" fillId="0" borderId="0" applyBorder="0" applyProtection="0"/>
    <xf numFmtId="0" fontId="8" fillId="0" borderId="0"/>
    <xf numFmtId="0" fontId="8" fillId="0" borderId="0"/>
    <xf numFmtId="9" fontId="23" fillId="0" borderId="0" applyBorder="0" applyProtection="0"/>
    <xf numFmtId="164" fontId="23" fillId="0" borderId="0" applyBorder="0" applyProtection="0"/>
    <xf numFmtId="0" fontId="2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20" fillId="0" borderId="0"/>
    <xf numFmtId="9" fontId="13" fillId="0" borderId="0" applyBorder="0" applyProtection="0"/>
    <xf numFmtId="9" fontId="8" fillId="0" borderId="0" applyBorder="0" applyProtection="0"/>
    <xf numFmtId="9" fontId="8" fillId="0" borderId="0" applyBorder="0" applyProtection="0"/>
    <xf numFmtId="164" fontId="23" fillId="0" borderId="0" applyBorder="0" applyProtection="0"/>
    <xf numFmtId="0" fontId="12" fillId="0" borderId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8" fillId="0" borderId="0">
      <alignment horizontal="left" vertical="top"/>
    </xf>
  </cellStyleXfs>
  <cellXfs count="205">
    <xf numFmtId="0" fontId="0" fillId="0" borderId="0" xfId="0"/>
    <xf numFmtId="0" fontId="14" fillId="2" borderId="0" xfId="0" applyFont="1" applyFill="1" applyAlignment="1">
      <alignment horizontal="center" vertical="center"/>
    </xf>
    <xf numFmtId="0" fontId="0" fillId="2" borderId="0" xfId="0" applyFill="1"/>
    <xf numFmtId="0" fontId="16" fillId="3" borderId="0" xfId="0" applyFont="1" applyFill="1"/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2" fontId="22" fillId="2" borderId="4" xfId="0" applyNumberFormat="1" applyFont="1" applyFill="1" applyBorder="1" applyAlignment="1">
      <alignment horizontal="right" vertical="top"/>
    </xf>
    <xf numFmtId="2" fontId="21" fillId="2" borderId="4" xfId="0" applyNumberFormat="1" applyFont="1" applyFill="1" applyBorder="1" applyAlignment="1">
      <alignment horizontal="right" vertical="top"/>
    </xf>
    <xf numFmtId="0" fontId="14" fillId="3" borderId="0" xfId="6" applyFont="1" applyFill="1"/>
    <xf numFmtId="0" fontId="14" fillId="3" borderId="0" xfId="6" applyFont="1" applyFill="1" applyAlignment="1">
      <alignment horizontal="right"/>
    </xf>
    <xf numFmtId="0" fontId="15" fillId="3" borderId="0" xfId="6" applyFont="1" applyFill="1" applyAlignment="1">
      <alignment horizontal="center" vertical="center" wrapText="1"/>
    </xf>
    <xf numFmtId="0" fontId="15" fillId="3" borderId="0" xfId="6" applyFont="1" applyFill="1"/>
    <xf numFmtId="0" fontId="15" fillId="3" borderId="0" xfId="6" applyFont="1" applyFill="1" applyAlignment="1">
      <alignment horizontal="center"/>
    </xf>
    <xf numFmtId="0" fontId="15" fillId="3" borderId="1" xfId="6" applyFont="1" applyFill="1" applyBorder="1" applyAlignment="1">
      <alignment horizontal="left" vertical="center" wrapText="1"/>
    </xf>
    <xf numFmtId="2" fontId="15" fillId="3" borderId="1" xfId="6" applyNumberFormat="1" applyFont="1" applyFill="1" applyBorder="1" applyAlignment="1">
      <alignment horizontal="center" vertical="center" wrapText="1"/>
    </xf>
    <xf numFmtId="165" fontId="15" fillId="3" borderId="1" xfId="6" applyNumberFormat="1" applyFont="1" applyFill="1" applyBorder="1" applyAlignment="1">
      <alignment horizontal="center" vertical="center" wrapText="1"/>
    </xf>
    <xf numFmtId="2" fontId="15" fillId="3" borderId="0" xfId="6" applyNumberFormat="1" applyFont="1" applyFill="1" applyAlignment="1">
      <alignment horizontal="center" vertical="center" wrapText="1"/>
    </xf>
    <xf numFmtId="0" fontId="14" fillId="3" borderId="1" xfId="6" applyFont="1" applyFill="1" applyBorder="1" applyAlignment="1">
      <alignment horizontal="left" vertical="center" wrapText="1"/>
    </xf>
    <xf numFmtId="2" fontId="14" fillId="3" borderId="1" xfId="6" applyNumberFormat="1" applyFont="1" applyFill="1" applyBorder="1" applyAlignment="1">
      <alignment horizontal="center" vertical="center" wrapText="1"/>
    </xf>
    <xf numFmtId="1" fontId="14" fillId="3" borderId="1" xfId="6" applyNumberFormat="1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center" vertical="center" wrapText="1"/>
    </xf>
    <xf numFmtId="2" fontId="14" fillId="3" borderId="0" xfId="6" applyNumberFormat="1" applyFont="1" applyFill="1" applyAlignment="1">
      <alignment horizontal="center" vertical="center" wrapText="1"/>
    </xf>
    <xf numFmtId="1" fontId="15" fillId="3" borderId="1" xfId="6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165" fontId="15" fillId="3" borderId="1" xfId="6" applyNumberFormat="1" applyFont="1" applyFill="1" applyBorder="1" applyAlignment="1">
      <alignment horizontal="left" vertical="center" wrapText="1"/>
    </xf>
    <xf numFmtId="0" fontId="15" fillId="3" borderId="0" xfId="6" applyFont="1" applyFill="1" applyAlignment="1">
      <alignment horizontal="left" vertical="center" wrapText="1"/>
    </xf>
    <xf numFmtId="0" fontId="14" fillId="3" borderId="4" xfId="6" applyFont="1" applyFill="1" applyBorder="1" applyAlignment="1">
      <alignment horizontal="left" vertical="center" wrapText="1"/>
    </xf>
    <xf numFmtId="165" fontId="14" fillId="3" borderId="3" xfId="6" applyNumberFormat="1" applyFont="1" applyFill="1" applyBorder="1" applyAlignment="1">
      <alignment horizontal="center" vertical="center" wrapText="1"/>
    </xf>
    <xf numFmtId="2" fontId="14" fillId="3" borderId="4" xfId="6" applyNumberFormat="1" applyFont="1" applyFill="1" applyBorder="1" applyAlignment="1">
      <alignment horizontal="center" vertical="center" wrapText="1"/>
    </xf>
    <xf numFmtId="165" fontId="14" fillId="3" borderId="4" xfId="6" applyNumberFormat="1" applyFont="1" applyFill="1" applyBorder="1" applyAlignment="1">
      <alignment horizontal="center" vertical="center" wrapText="1"/>
    </xf>
    <xf numFmtId="1" fontId="14" fillId="3" borderId="4" xfId="6" applyNumberFormat="1" applyFont="1" applyFill="1" applyBorder="1" applyAlignment="1">
      <alignment horizontal="center" vertical="center" wrapText="1"/>
    </xf>
    <xf numFmtId="0" fontId="15" fillId="3" borderId="3" xfId="6" applyFont="1" applyFill="1" applyBorder="1" applyAlignment="1">
      <alignment horizontal="center"/>
    </xf>
    <xf numFmtId="165" fontId="15" fillId="3" borderId="3" xfId="6" applyNumberFormat="1" applyFont="1" applyFill="1" applyBorder="1" applyAlignment="1">
      <alignment horizontal="center"/>
    </xf>
    <xf numFmtId="2" fontId="15" fillId="3" borderId="3" xfId="6" applyNumberFormat="1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2" fontId="14" fillId="3" borderId="0" xfId="6" applyNumberFormat="1" applyFont="1" applyFill="1"/>
    <xf numFmtId="0" fontId="14" fillId="2" borderId="0" xfId="0" applyFont="1" applyFill="1"/>
    <xf numFmtId="0" fontId="15" fillId="3" borderId="1" xfId="6" applyFont="1" applyFill="1" applyBorder="1" applyAlignment="1">
      <alignment horizontal="center" vertical="center" wrapText="1"/>
    </xf>
    <xf numFmtId="0" fontId="25" fillId="2" borderId="0" xfId="26" applyFont="1" applyFill="1" applyAlignment="1">
      <alignment horizontal="right"/>
    </xf>
    <xf numFmtId="0" fontId="25" fillId="2" borderId="0" xfId="26" applyFont="1" applyFill="1"/>
    <xf numFmtId="166" fontId="25" fillId="2" borderId="0" xfId="26" applyNumberFormat="1" applyFont="1" applyFill="1"/>
    <xf numFmtId="1" fontId="24" fillId="2" borderId="16" xfId="16" applyNumberFormat="1" applyFont="1" applyFill="1" applyBorder="1" applyAlignment="1">
      <alignment horizontal="center" vertical="center" wrapText="1"/>
    </xf>
    <xf numFmtId="3" fontId="24" fillId="2" borderId="16" xfId="16" applyNumberFormat="1" applyFont="1" applyFill="1" applyBorder="1" applyAlignment="1">
      <alignment horizontal="center" vertical="center" wrapText="1"/>
    </xf>
    <xf numFmtId="0" fontId="22" fillId="2" borderId="0" xfId="26" applyFont="1" applyFill="1" applyAlignment="1">
      <alignment vertical="center" wrapText="1"/>
    </xf>
    <xf numFmtId="0" fontId="22" fillId="2" borderId="0" xfId="26" applyFont="1" applyFill="1" applyAlignment="1">
      <alignment vertical="center"/>
    </xf>
    <xf numFmtId="0" fontId="21" fillId="2" borderId="0" xfId="26" applyFont="1" applyFill="1" applyAlignment="1">
      <alignment horizontal="left" vertical="center" wrapText="1"/>
    </xf>
    <xf numFmtId="0" fontId="22" fillId="2" borderId="0" xfId="26" applyFont="1" applyFill="1" applyAlignment="1">
      <alignment horizontal="center" vertical="center"/>
    </xf>
    <xf numFmtId="0" fontId="21" fillId="2" borderId="0" xfId="7" applyFont="1" applyFill="1" applyAlignment="1">
      <alignment horizontal="left" vertical="center"/>
    </xf>
    <xf numFmtId="0" fontId="22" fillId="2" borderId="0" xfId="26" applyFont="1" applyFill="1" applyAlignment="1">
      <alignment horizontal="left" vertical="center"/>
    </xf>
    <xf numFmtId="0" fontId="21" fillId="2" borderId="0" xfId="26" applyFont="1" applyFill="1" applyAlignment="1">
      <alignment horizontal="right" vertical="center" wrapText="1"/>
    </xf>
    <xf numFmtId="0" fontId="26" fillId="2" borderId="0" xfId="26" applyFont="1" applyFill="1" applyAlignment="1">
      <alignment horizontal="left" vertical="center" wrapText="1"/>
    </xf>
    <xf numFmtId="0" fontId="22" fillId="2" borderId="0" xfId="26" applyFont="1" applyFill="1" applyAlignment="1">
      <alignment horizontal="left" vertical="center" wrapText="1"/>
    </xf>
    <xf numFmtId="0" fontId="22" fillId="2" borderId="10" xfId="16" applyFont="1" applyFill="1" applyBorder="1" applyAlignment="1">
      <alignment vertical="center" wrapText="1"/>
    </xf>
    <xf numFmtId="0" fontId="26" fillId="2" borderId="0" xfId="26" applyFont="1" applyFill="1" applyAlignment="1">
      <alignment horizontal="left" vertical="center"/>
    </xf>
    <xf numFmtId="0" fontId="21" fillId="2" borderId="10" xfId="16" applyFont="1" applyFill="1" applyBorder="1" applyAlignment="1">
      <alignment vertical="center" wrapText="1"/>
    </xf>
    <xf numFmtId="0" fontId="21" fillId="2" borderId="10" xfId="16" applyFont="1" applyFill="1" applyBorder="1" applyAlignment="1">
      <alignment horizontal="left" vertical="center" wrapText="1"/>
    </xf>
    <xf numFmtId="0" fontId="21" fillId="2" borderId="0" xfId="26" applyFont="1" applyFill="1" applyAlignment="1">
      <alignment horizontal="left" vertical="center"/>
    </xf>
    <xf numFmtId="0" fontId="22" fillId="2" borderId="10" xfId="16" applyFont="1" applyFill="1" applyBorder="1" applyAlignment="1">
      <alignment horizontal="left" vertical="center" wrapText="1"/>
    </xf>
    <xf numFmtId="0" fontId="22" fillId="2" borderId="0" xfId="7" applyFont="1" applyFill="1" applyAlignment="1">
      <alignment horizontal="left" vertical="center"/>
    </xf>
    <xf numFmtId="0" fontId="14" fillId="3" borderId="0" xfId="26" applyFont="1" applyFill="1" applyAlignment="1">
      <alignment horizontal="left"/>
    </xf>
    <xf numFmtId="0" fontId="14" fillId="2" borderId="0" xfId="26" applyFont="1" applyFill="1"/>
    <xf numFmtId="0" fontId="14" fillId="3" borderId="0" xfId="26" applyFont="1" applyFill="1" applyAlignment="1">
      <alignment horizontal="right"/>
    </xf>
    <xf numFmtId="0" fontId="16" fillId="2" borderId="0" xfId="26" applyFont="1" applyFill="1" applyAlignment="1">
      <alignment horizontal="center" vertical="center"/>
    </xf>
    <xf numFmtId="0" fontId="16" fillId="2" borderId="0" xfId="26" applyFont="1" applyFill="1"/>
    <xf numFmtId="0" fontId="15" fillId="2" borderId="0" xfId="26" applyFont="1" applyFill="1"/>
    <xf numFmtId="0" fontId="27" fillId="2" borderId="0" xfId="26" applyFont="1" applyFill="1"/>
    <xf numFmtId="0" fontId="27" fillId="2" borderId="0" xfId="26" applyFont="1" applyFill="1" applyAlignment="1">
      <alignment horizontal="center" vertical="center"/>
    </xf>
    <xf numFmtId="0" fontId="15" fillId="2" borderId="0" xfId="26" applyFont="1" applyFill="1" applyAlignment="1">
      <alignment horizontal="center" vertical="center"/>
    </xf>
    <xf numFmtId="0" fontId="27" fillId="2" borderId="0" xfId="26" applyFont="1" applyFill="1" applyAlignment="1">
      <alignment horizontal="center" vertical="center" wrapText="1"/>
    </xf>
    <xf numFmtId="0" fontId="15" fillId="2" borderId="0" xfId="26" applyFont="1" applyFill="1" applyAlignment="1">
      <alignment horizontal="right"/>
    </xf>
    <xf numFmtId="0" fontId="27" fillId="2" borderId="0" xfId="26" applyFont="1" applyFill="1" applyAlignment="1">
      <alignment horizontal="left"/>
    </xf>
    <xf numFmtId="0" fontId="14" fillId="3" borderId="0" xfId="26" applyFont="1" applyFill="1"/>
    <xf numFmtId="1" fontId="14" fillId="0" borderId="16" xfId="16" applyNumberFormat="1" applyFont="1" applyBorder="1" applyAlignment="1">
      <alignment horizontal="center" vertical="center"/>
    </xf>
    <xf numFmtId="3" fontId="14" fillId="0" borderId="16" xfId="16" applyNumberFormat="1" applyFont="1" applyBorder="1" applyAlignment="1">
      <alignment horizontal="center" vertical="center"/>
    </xf>
    <xf numFmtId="1" fontId="24" fillId="2" borderId="16" xfId="32" applyNumberFormat="1" applyFont="1" applyFill="1" applyBorder="1" applyAlignment="1">
      <alignment horizontal="center" vertical="center"/>
    </xf>
    <xf numFmtId="3" fontId="25" fillId="2" borderId="16" xfId="26" applyNumberFormat="1" applyFont="1" applyFill="1" applyBorder="1" applyAlignment="1">
      <alignment horizontal="center" vertical="center"/>
    </xf>
    <xf numFmtId="0" fontId="24" fillId="2" borderId="16" xfId="16" applyFont="1" applyFill="1" applyBorder="1" applyAlignment="1">
      <alignment horizontal="center" vertical="top"/>
    </xf>
    <xf numFmtId="1" fontId="25" fillId="2" borderId="16" xfId="26" applyNumberFormat="1" applyFont="1" applyFill="1" applyBorder="1" applyAlignment="1">
      <alignment horizontal="center" vertical="center" wrapText="1"/>
    </xf>
    <xf numFmtId="0" fontId="21" fillId="2" borderId="0" xfId="26" applyFont="1" applyFill="1" applyAlignment="1">
      <alignment horizontal="center" vertical="center" wrapText="1"/>
    </xf>
    <xf numFmtId="0" fontId="21" fillId="2" borderId="0" xfId="26" applyFont="1" applyFill="1" applyAlignment="1">
      <alignment vertical="center"/>
    </xf>
    <xf numFmtId="0" fontId="21" fillId="2" borderId="0" xfId="26" applyFont="1" applyFill="1" applyAlignment="1">
      <alignment horizontal="right" vertical="center"/>
    </xf>
    <xf numFmtId="0" fontId="22" fillId="2" borderId="16" xfId="26" applyFont="1" applyFill="1" applyBorder="1" applyAlignment="1">
      <alignment vertical="center" wrapText="1"/>
    </xf>
    <xf numFmtId="0" fontId="22" fillId="2" borderId="16" xfId="16" applyFont="1" applyFill="1" applyBorder="1" applyAlignment="1">
      <alignment horizontal="center" vertical="center"/>
    </xf>
    <xf numFmtId="0" fontId="22" fillId="2" borderId="16" xfId="16" applyFont="1" applyFill="1" applyBorder="1" applyAlignment="1">
      <alignment vertical="center" wrapText="1"/>
    </xf>
    <xf numFmtId="1" fontId="22" fillId="2" borderId="16" xfId="16" applyNumberFormat="1" applyFont="1" applyFill="1" applyBorder="1" applyAlignment="1">
      <alignment horizontal="center" vertical="center"/>
    </xf>
    <xf numFmtId="0" fontId="21" fillId="2" borderId="16" xfId="16" applyFont="1" applyFill="1" applyBorder="1" applyAlignment="1">
      <alignment vertical="center"/>
    </xf>
    <xf numFmtId="3" fontId="22" fillId="2" borderId="16" xfId="16" applyNumberFormat="1" applyFont="1" applyFill="1" applyBorder="1" applyAlignment="1">
      <alignment horizontal="center" vertical="center"/>
    </xf>
    <xf numFmtId="0" fontId="14" fillId="0" borderId="16" xfId="39" applyFont="1" applyBorder="1" applyAlignment="1">
      <alignment horizontal="center" vertical="center" wrapText="1"/>
    </xf>
    <xf numFmtId="1" fontId="14" fillId="0" borderId="16" xfId="39" applyNumberFormat="1" applyFont="1" applyBorder="1" applyAlignment="1">
      <alignment horizontal="center"/>
    </xf>
    <xf numFmtId="1" fontId="14" fillId="0" borderId="16" xfId="39" applyNumberFormat="1" applyFont="1" applyBorder="1" applyAlignment="1">
      <alignment horizontal="center" vertical="top"/>
    </xf>
    <xf numFmtId="0" fontId="14" fillId="0" borderId="16" xfId="39" applyFont="1" applyBorder="1" applyAlignment="1">
      <alignment vertical="top" wrapText="1"/>
    </xf>
    <xf numFmtId="2" fontId="14" fillId="0" borderId="16" xfId="39" applyNumberFormat="1" applyFont="1" applyBorder="1" applyAlignment="1">
      <alignment horizontal="center" vertical="top"/>
    </xf>
    <xf numFmtId="165" fontId="14" fillId="0" borderId="16" xfId="39" applyNumberFormat="1" applyFont="1" applyBorder="1" applyAlignment="1">
      <alignment horizontal="center" vertical="top"/>
    </xf>
    <xf numFmtId="4" fontId="14" fillId="0" borderId="16" xfId="39" applyNumberFormat="1" applyFont="1" applyBorder="1" applyAlignment="1">
      <alignment horizontal="center" vertical="top"/>
    </xf>
    <xf numFmtId="2" fontId="14" fillId="0" borderId="16" xfId="39" applyNumberFormat="1" applyFont="1" applyBorder="1" applyAlignment="1">
      <alignment horizontal="center" vertical="center" wrapText="1"/>
    </xf>
    <xf numFmtId="166" fontId="14" fillId="0" borderId="16" xfId="39" applyNumberFormat="1" applyFont="1" applyBorder="1" applyAlignment="1">
      <alignment horizontal="center"/>
    </xf>
    <xf numFmtId="1" fontId="14" fillId="0" borderId="16" xfId="16" applyNumberFormat="1" applyFont="1" applyBorder="1" applyAlignment="1">
      <alignment horizontal="center"/>
    </xf>
    <xf numFmtId="1" fontId="14" fillId="0" borderId="16" xfId="16" applyNumberFormat="1" applyFont="1" applyBorder="1" applyAlignment="1">
      <alignment horizontal="center" vertical="top"/>
    </xf>
    <xf numFmtId="2" fontId="14" fillId="0" borderId="16" xfId="16" applyNumberFormat="1" applyFont="1" applyBorder="1" applyAlignment="1">
      <alignment horizontal="center" vertical="top"/>
    </xf>
    <xf numFmtId="0" fontId="14" fillId="0" borderId="16" xfId="16" applyFont="1" applyBorder="1" applyAlignment="1">
      <alignment horizontal="center" vertical="top"/>
    </xf>
    <xf numFmtId="165" fontId="14" fillId="0" borderId="16" xfId="16" applyNumberFormat="1" applyFont="1" applyBorder="1" applyAlignment="1">
      <alignment horizontal="center" vertical="top"/>
    </xf>
    <xf numFmtId="4" fontId="14" fillId="0" borderId="16" xfId="16" applyNumberFormat="1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center"/>
    </xf>
    <xf numFmtId="166" fontId="14" fillId="0" borderId="16" xfId="16" applyNumberFormat="1" applyFont="1" applyBorder="1" applyAlignment="1">
      <alignment horizontal="center"/>
    </xf>
    <xf numFmtId="2" fontId="14" fillId="0" borderId="16" xfId="16" applyNumberFormat="1" applyFont="1" applyBorder="1" applyAlignment="1">
      <alignment horizontal="center" vertical="center" wrapText="1"/>
    </xf>
    <xf numFmtId="1" fontId="14" fillId="0" borderId="16" xfId="16" applyNumberFormat="1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center" vertical="center" wrapText="1"/>
    </xf>
    <xf numFmtId="9" fontId="14" fillId="0" borderId="16" xfId="41" applyFont="1" applyFill="1" applyBorder="1" applyAlignment="1">
      <alignment horizontal="center"/>
    </xf>
    <xf numFmtId="0" fontId="25" fillId="2" borderId="16" xfId="26" applyFont="1" applyFill="1" applyBorder="1" applyAlignment="1">
      <alignment horizontal="center" vertical="center" wrapText="1"/>
    </xf>
    <xf numFmtId="9" fontId="14" fillId="0" borderId="16" xfId="42" applyFont="1" applyFill="1" applyBorder="1" applyAlignment="1">
      <alignment horizontal="center"/>
    </xf>
    <xf numFmtId="165" fontId="24" fillId="2" borderId="16" xfId="16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9" fontId="14" fillId="2" borderId="0" xfId="1" applyNumberFormat="1" applyFont="1" applyFill="1" applyAlignment="1">
      <alignment horizontal="center" vertical="center"/>
    </xf>
    <xf numFmtId="9" fontId="14" fillId="2" borderId="0" xfId="26" applyNumberFormat="1" applyFont="1" applyFill="1" applyAlignment="1">
      <alignment horizontal="right" vertical="center"/>
    </xf>
    <xf numFmtId="0" fontId="14" fillId="2" borderId="14" xfId="1" applyFont="1" applyFill="1" applyBorder="1" applyAlignment="1">
      <alignment horizontal="left"/>
    </xf>
    <xf numFmtId="1" fontId="14" fillId="2" borderId="14" xfId="26" applyNumberFormat="1" applyFont="1" applyFill="1" applyBorder="1" applyAlignment="1">
      <alignment horizontal="right"/>
    </xf>
    <xf numFmtId="3" fontId="14" fillId="2" borderId="14" xfId="26" applyNumberFormat="1" applyFont="1" applyFill="1" applyBorder="1" applyAlignment="1">
      <alignment horizontal="right"/>
    </xf>
    <xf numFmtId="0" fontId="14" fillId="2" borderId="14" xfId="26" applyFont="1" applyFill="1" applyBorder="1" applyAlignment="1">
      <alignment horizontal="center" vertical="center" wrapText="1"/>
    </xf>
    <xf numFmtId="9" fontId="14" fillId="2" borderId="14" xfId="26" applyNumberFormat="1" applyFont="1" applyFill="1" applyBorder="1" applyAlignment="1">
      <alignment horizontal="center" vertical="center"/>
    </xf>
    <xf numFmtId="9" fontId="14" fillId="2" borderId="0" xfId="26" applyNumberFormat="1" applyFont="1" applyFill="1" applyAlignment="1">
      <alignment horizontal="center" vertical="center"/>
    </xf>
    <xf numFmtId="2" fontId="14" fillId="2" borderId="14" xfId="26" applyNumberFormat="1" applyFont="1" applyFill="1" applyBorder="1" applyAlignment="1">
      <alignment horizontal="center"/>
    </xf>
    <xf numFmtId="2" fontId="14" fillId="2" borderId="16" xfId="0" applyNumberFormat="1" applyFont="1" applyFill="1" applyBorder="1" applyAlignment="1">
      <alignment horizontal="center"/>
    </xf>
    <xf numFmtId="166" fontId="14" fillId="2" borderId="16" xfId="0" applyNumberFormat="1" applyFont="1" applyFill="1" applyBorder="1" applyAlignment="1">
      <alignment horizontal="right"/>
    </xf>
    <xf numFmtId="166" fontId="14" fillId="2" borderId="16" xfId="0" applyNumberFormat="1" applyFont="1" applyFill="1" applyBorder="1" applyAlignment="1">
      <alignment horizontal="center"/>
    </xf>
    <xf numFmtId="165" fontId="14" fillId="2" borderId="16" xfId="0" applyNumberFormat="1" applyFont="1" applyFill="1" applyBorder="1" applyAlignment="1">
      <alignment horizontal="center"/>
    </xf>
    <xf numFmtId="0" fontId="15" fillId="2" borderId="0" xfId="1" applyFont="1" applyFill="1" applyAlignment="1">
      <alignment horizontal="left"/>
    </xf>
    <xf numFmtId="1" fontId="14" fillId="2" borderId="16" xfId="0" applyNumberFormat="1" applyFont="1" applyFill="1" applyBorder="1" applyAlignment="1">
      <alignment horizontal="center"/>
    </xf>
    <xf numFmtId="0" fontId="15" fillId="2" borderId="0" xfId="1" applyFont="1" applyFill="1"/>
    <xf numFmtId="0" fontId="14" fillId="2" borderId="0" xfId="1" applyFont="1" applyFill="1"/>
    <xf numFmtId="2" fontId="14" fillId="2" borderId="14" xfId="26" applyNumberFormat="1" applyFont="1" applyFill="1" applyBorder="1" applyAlignment="1">
      <alignment horizontal="center" vertical="center" wrapText="1"/>
    </xf>
    <xf numFmtId="2" fontId="22" fillId="2" borderId="16" xfId="0" applyNumberFormat="1" applyFont="1" applyFill="1" applyBorder="1" applyAlignment="1">
      <alignment horizontal="right" vertical="top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4" fillId="2" borderId="16" xfId="10" applyFont="1" applyFill="1" applyBorder="1" applyAlignment="1">
      <alignment horizontal="center" vertical="center" wrapText="1"/>
    </xf>
    <xf numFmtId="0" fontId="15" fillId="2" borderId="16" xfId="1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14" fillId="2" borderId="0" xfId="0" applyFont="1" applyFill="1" applyAlignment="1">
      <alignment vertical="center" wrapText="1"/>
    </xf>
    <xf numFmtId="0" fontId="14" fillId="2" borderId="0" xfId="7" applyFont="1" applyFill="1"/>
    <xf numFmtId="0" fontId="15" fillId="2" borderId="9" xfId="7" applyFont="1" applyFill="1" applyBorder="1" applyAlignment="1">
      <alignment horizontal="center" vertical="center"/>
    </xf>
    <xf numFmtId="0" fontId="15" fillId="2" borderId="9" xfId="7" applyFont="1" applyFill="1" applyBorder="1" applyAlignment="1">
      <alignment horizontal="center" vertical="center" wrapText="1"/>
    </xf>
    <xf numFmtId="0" fontId="14" fillId="2" borderId="4" xfId="7" applyFont="1" applyFill="1" applyBorder="1"/>
    <xf numFmtId="0" fontId="14" fillId="2" borderId="16" xfId="7" applyFont="1" applyFill="1" applyBorder="1"/>
    <xf numFmtId="0" fontId="15" fillId="2" borderId="4" xfId="7" applyFont="1" applyFill="1" applyBorder="1"/>
    <xf numFmtId="0" fontId="14" fillId="2" borderId="16" xfId="26" applyFont="1" applyFill="1" applyBorder="1"/>
    <xf numFmtId="0" fontId="14" fillId="3" borderId="13" xfId="26" applyFont="1" applyFill="1" applyBorder="1" applyAlignment="1">
      <alignment horizontal="right"/>
    </xf>
    <xf numFmtId="0" fontId="14" fillId="3" borderId="0" xfId="26" applyFont="1" applyFill="1" applyBorder="1" applyAlignment="1">
      <alignment horizontal="left"/>
    </xf>
    <xf numFmtId="0" fontId="14" fillId="2" borderId="0" xfId="26" applyFont="1" applyFill="1" applyBorder="1"/>
    <xf numFmtId="0" fontId="14" fillId="3" borderId="0" xfId="26" applyFont="1" applyFill="1" applyBorder="1" applyAlignment="1">
      <alignment horizontal="right"/>
    </xf>
    <xf numFmtId="0" fontId="21" fillId="2" borderId="10" xfId="16" applyFont="1" applyFill="1" applyBorder="1" applyAlignment="1">
      <alignment vertical="center"/>
    </xf>
    <xf numFmtId="0" fontId="21" fillId="2" borderId="13" xfId="16" applyFont="1" applyFill="1" applyBorder="1" applyAlignment="1">
      <alignment vertical="center"/>
    </xf>
    <xf numFmtId="0" fontId="26" fillId="2" borderId="10" xfId="26" applyFont="1" applyFill="1" applyBorder="1" applyAlignment="1">
      <alignment horizontal="center" vertical="center" wrapText="1"/>
    </xf>
    <xf numFmtId="0" fontId="26" fillId="2" borderId="13" xfId="26" applyFont="1" applyFill="1" applyBorder="1" applyAlignment="1">
      <alignment horizontal="center" vertical="center" wrapText="1"/>
    </xf>
    <xf numFmtId="0" fontId="26" fillId="2" borderId="12" xfId="26" applyFont="1" applyFill="1" applyBorder="1" applyAlignment="1">
      <alignment horizontal="center" vertical="center" wrapText="1"/>
    </xf>
    <xf numFmtId="0" fontId="26" fillId="2" borderId="10" xfId="26" applyFont="1" applyFill="1" applyBorder="1" applyAlignment="1">
      <alignment horizontal="center" vertical="center"/>
    </xf>
    <xf numFmtId="0" fontId="26" fillId="2" borderId="12" xfId="26" applyFont="1" applyFill="1" applyBorder="1" applyAlignment="1">
      <alignment horizontal="center" vertical="center"/>
    </xf>
    <xf numFmtId="0" fontId="26" fillId="2" borderId="13" xfId="26" applyFont="1" applyFill="1" applyBorder="1" applyAlignment="1">
      <alignment horizontal="center" vertical="center"/>
    </xf>
    <xf numFmtId="1" fontId="26" fillId="2" borderId="10" xfId="16" applyNumberFormat="1" applyFont="1" applyFill="1" applyBorder="1" applyAlignment="1">
      <alignment horizontal="center" vertical="center"/>
    </xf>
    <xf numFmtId="1" fontId="26" fillId="2" borderId="12" xfId="16" applyNumberFormat="1" applyFont="1" applyFill="1" applyBorder="1" applyAlignment="1">
      <alignment horizontal="center" vertical="center"/>
    </xf>
    <xf numFmtId="1" fontId="26" fillId="2" borderId="13" xfId="16" applyNumberFormat="1" applyFont="1" applyFill="1" applyBorder="1" applyAlignment="1">
      <alignment horizontal="center" vertical="center"/>
    </xf>
    <xf numFmtId="0" fontId="21" fillId="2" borderId="0" xfId="26" applyFont="1" applyFill="1" applyAlignment="1">
      <alignment horizontal="center" vertical="center" wrapText="1"/>
    </xf>
    <xf numFmtId="0" fontId="22" fillId="2" borderId="9" xfId="16" applyFont="1" applyFill="1" applyBorder="1" applyAlignment="1">
      <alignment horizontal="center" vertical="center" wrapText="1"/>
    </xf>
    <xf numFmtId="0" fontId="22" fillId="2" borderId="5" xfId="16" applyFont="1" applyFill="1" applyBorder="1" applyAlignment="1">
      <alignment horizontal="center" vertical="center" wrapText="1"/>
    </xf>
    <xf numFmtId="0" fontId="22" fillId="2" borderId="16" xfId="26" applyFont="1" applyFill="1" applyBorder="1" applyAlignment="1">
      <alignment horizontal="center" vertical="center" wrapText="1"/>
    </xf>
    <xf numFmtId="0" fontId="22" fillId="2" borderId="17" xfId="16" applyFont="1" applyFill="1" applyBorder="1" applyAlignment="1">
      <alignment horizontal="center" vertical="center" wrapText="1"/>
    </xf>
    <xf numFmtId="0" fontId="22" fillId="2" borderId="6" xfId="16" applyFont="1" applyFill="1" applyBorder="1" applyAlignment="1">
      <alignment horizontal="center" vertical="center" wrapText="1"/>
    </xf>
    <xf numFmtId="0" fontId="15" fillId="2" borderId="0" xfId="26" applyFont="1" applyFill="1" applyAlignment="1">
      <alignment horizontal="center" vertical="center" wrapText="1"/>
    </xf>
    <xf numFmtId="0" fontId="15" fillId="0" borderId="16" xfId="39" applyFont="1" applyBorder="1"/>
    <xf numFmtId="0" fontId="15" fillId="0" borderId="16" xfId="39" applyFont="1" applyBorder="1" applyAlignment="1">
      <alignment indent="1"/>
    </xf>
    <xf numFmtId="0" fontId="14" fillId="0" borderId="16" xfId="39" applyFont="1" applyBorder="1" applyAlignment="1">
      <alignment horizontal="center" vertical="center" wrapText="1"/>
    </xf>
    <xf numFmtId="0" fontId="14" fillId="0" borderId="11" xfId="39" applyFont="1" applyBorder="1" applyAlignment="1">
      <alignment horizontal="center" vertical="center" wrapText="1"/>
    </xf>
    <xf numFmtId="0" fontId="14" fillId="0" borderId="5" xfId="39" applyFont="1" applyBorder="1" applyAlignment="1">
      <alignment horizontal="center" vertical="center" wrapText="1"/>
    </xf>
    <xf numFmtId="0" fontId="14" fillId="0" borderId="6" xfId="39" applyFont="1" applyBorder="1" applyAlignment="1">
      <alignment horizontal="center" vertical="center" wrapText="1"/>
    </xf>
    <xf numFmtId="0" fontId="25" fillId="2" borderId="16" xfId="26" applyFont="1" applyFill="1" applyBorder="1" applyAlignment="1">
      <alignment horizontal="right" vertical="top"/>
    </xf>
    <xf numFmtId="0" fontId="25" fillId="2" borderId="16" xfId="26" applyFont="1" applyFill="1" applyBorder="1" applyAlignment="1">
      <alignment horizontal="center" vertical="top"/>
    </xf>
    <xf numFmtId="0" fontId="25" fillId="2" borderId="16" xfId="26" applyFont="1" applyFill="1" applyBorder="1" applyAlignment="1">
      <alignment horizontal="center"/>
    </xf>
    <xf numFmtId="0" fontId="25" fillId="2" borderId="16" xfId="26" applyFont="1" applyFill="1" applyBorder="1" applyAlignment="1">
      <alignment horizontal="center" vertical="center" wrapText="1"/>
    </xf>
    <xf numFmtId="0" fontId="25" fillId="2" borderId="16" xfId="26" applyFont="1" applyFill="1" applyBorder="1" applyAlignment="1">
      <alignment horizontal="center" wrapText="1"/>
    </xf>
    <xf numFmtId="0" fontId="14" fillId="2" borderId="14" xfId="26" applyFont="1" applyFill="1" applyBorder="1" applyAlignment="1">
      <alignment horizontal="center"/>
    </xf>
    <xf numFmtId="0" fontId="14" fillId="2" borderId="0" xfId="26" applyFont="1" applyFill="1" applyAlignment="1">
      <alignment horizontal="center"/>
    </xf>
    <xf numFmtId="0" fontId="14" fillId="2" borderId="9" xfId="26" applyFont="1" applyFill="1" applyBorder="1" applyAlignment="1">
      <alignment horizontal="center" vertical="center" wrapText="1"/>
    </xf>
    <xf numFmtId="0" fontId="14" fillId="2" borderId="6" xfId="26" applyFont="1" applyFill="1" applyBorder="1" applyAlignment="1">
      <alignment horizontal="center" vertical="center" wrapText="1"/>
    </xf>
    <xf numFmtId="0" fontId="14" fillId="2" borderId="8" xfId="26" applyFont="1" applyFill="1" applyBorder="1" applyAlignment="1">
      <alignment horizontal="center" vertical="center" wrapText="1"/>
    </xf>
    <xf numFmtId="0" fontId="14" fillId="2" borderId="7" xfId="26" applyFont="1" applyFill="1" applyBorder="1" applyAlignment="1">
      <alignment horizontal="center" vertical="center" wrapText="1"/>
    </xf>
    <xf numFmtId="0" fontId="14" fillId="2" borderId="5" xfId="26" applyFont="1" applyFill="1" applyBorder="1" applyAlignment="1">
      <alignment horizontal="center" vertical="center" wrapText="1"/>
    </xf>
    <xf numFmtId="0" fontId="14" fillId="2" borderId="14" xfId="26" applyFont="1" applyFill="1" applyBorder="1" applyAlignment="1">
      <alignment horizontal="center" vertical="center" wrapText="1"/>
    </xf>
    <xf numFmtId="9" fontId="14" fillId="2" borderId="14" xfId="26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 wrapText="1"/>
    </xf>
    <xf numFmtId="0" fontId="14" fillId="2" borderId="14" xfId="1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/>
    </xf>
  </cellXfs>
  <cellStyles count="44">
    <cellStyle name="Обычный" xfId="0" builtinId="0"/>
    <cellStyle name="Обычный 10" xfId="26"/>
    <cellStyle name="Обычный 11" xfId="38"/>
    <cellStyle name="Обычный 12" xfId="40"/>
    <cellStyle name="Обычный 13" xfId="43"/>
    <cellStyle name="Обычный 2" xfId="1"/>
    <cellStyle name="Обычный 2 2" xfId="2"/>
    <cellStyle name="Обычный 2 3" xfId="3"/>
    <cellStyle name="Обычный 2 3 2" xfId="21"/>
    <cellStyle name="Обычный 2 3 2 2" xfId="27"/>
    <cellStyle name="Обычный 3" xfId="4"/>
    <cellStyle name="Обычный 3 2" xfId="5"/>
    <cellStyle name="Обычный 3 2 2" xfId="22"/>
    <cellStyle name="Обычный 3 3" xfId="6"/>
    <cellStyle name="Обычный 4" xfId="15"/>
    <cellStyle name="Обычный 4 2" xfId="28"/>
    <cellStyle name="Обычный 5" xfId="17"/>
    <cellStyle name="Обычный 5 2" xfId="29"/>
    <cellStyle name="Обычный 6" xfId="7"/>
    <cellStyle name="Обычный 6 2" xfId="8"/>
    <cellStyle name="Обычный 6 3" xfId="30"/>
    <cellStyle name="Обычный 7" xfId="9"/>
    <cellStyle name="Обычный 8" xfId="18"/>
    <cellStyle name="Обычный 8 2" xfId="31"/>
    <cellStyle name="Обычный 9" xfId="19"/>
    <cellStyle name="Обычный 9 2" xfId="25"/>
    <cellStyle name="Обычный 9 3" xfId="37"/>
    <cellStyle name="Обычный_Лист1" xfId="10"/>
    <cellStyle name="Обычный_Лист1 2" xfId="16"/>
    <cellStyle name="Обычный_Лист2" xfId="39"/>
    <cellStyle name="Обычный_Расчет ХЭХ" xfId="32"/>
    <cellStyle name="Процентный" xfId="42" builtinId="5"/>
    <cellStyle name="Процентный 2" xfId="11"/>
    <cellStyle name="Процентный 2 2" xfId="23"/>
    <cellStyle name="Процентный 3" xfId="12"/>
    <cellStyle name="Процентный 3 2" xfId="33"/>
    <cellStyle name="Процентный 4" xfId="13"/>
    <cellStyle name="Процентный 5" xfId="20"/>
    <cellStyle name="Процентный 5 2" xfId="34"/>
    <cellStyle name="Процентный 6" xfId="35"/>
    <cellStyle name="Процентный 7" xfId="41"/>
    <cellStyle name="Финансовый 2" xfId="14"/>
    <cellStyle name="Финансовый 2 2" xfId="24"/>
    <cellStyle name="Финансовый 2 2 2" xfId="3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612"/>
  <sheetViews>
    <sheetView tabSelected="1" view="pageBreakPreview" zoomScale="60" workbookViewId="0">
      <selection activeCell="K10" sqref="K10"/>
    </sheetView>
  </sheetViews>
  <sheetFormatPr defaultColWidth="10.6640625" defaultRowHeight="16.5" x14ac:dyDescent="0.2"/>
  <cols>
    <col min="1" max="1" width="16" style="46" bestFit="1" customWidth="1"/>
    <col min="2" max="2" width="37.6640625" style="46" customWidth="1"/>
    <col min="3" max="3" width="17.6640625" style="46" bestFit="1" customWidth="1"/>
    <col min="4" max="4" width="45.5" style="45" customWidth="1"/>
    <col min="5" max="5" width="10.6640625" style="46" customWidth="1"/>
    <col min="6" max="6" width="43.6640625" style="45" customWidth="1"/>
    <col min="7" max="7" width="17.6640625" style="46" bestFit="1" customWidth="1"/>
    <col min="8" max="16384" width="10.6640625" style="46"/>
  </cols>
  <sheetData>
    <row r="1" spans="1:7" x14ac:dyDescent="0.3">
      <c r="A1" s="47"/>
      <c r="C1" s="48"/>
      <c r="E1" s="47"/>
      <c r="F1" s="47"/>
      <c r="G1" s="11" t="s">
        <v>266</v>
      </c>
    </row>
    <row r="2" spans="1:7" x14ac:dyDescent="0.2">
      <c r="A2" s="168" t="s">
        <v>628</v>
      </c>
      <c r="B2" s="168"/>
      <c r="C2" s="168"/>
      <c r="D2" s="168"/>
      <c r="E2" s="168"/>
      <c r="F2" s="168"/>
      <c r="G2" s="168"/>
    </row>
    <row r="3" spans="1:7" x14ac:dyDescent="0.2">
      <c r="A3" s="81"/>
      <c r="B3" s="49" t="s">
        <v>184</v>
      </c>
      <c r="C3" s="48"/>
      <c r="E3" s="80"/>
      <c r="F3" s="168" t="s">
        <v>271</v>
      </c>
      <c r="G3" s="168"/>
    </row>
    <row r="4" spans="1:7" x14ac:dyDescent="0.2">
      <c r="A4" s="82"/>
      <c r="B4" s="50"/>
      <c r="C4" s="48"/>
      <c r="E4" s="80"/>
      <c r="F4" s="51"/>
      <c r="G4" s="48"/>
    </row>
    <row r="5" spans="1:7" x14ac:dyDescent="0.2">
      <c r="A5" s="169" t="s">
        <v>16</v>
      </c>
      <c r="B5" s="169" t="s">
        <v>17</v>
      </c>
      <c r="C5" s="169" t="s">
        <v>18</v>
      </c>
      <c r="D5" s="171" t="s">
        <v>185</v>
      </c>
      <c r="E5" s="52"/>
      <c r="F5" s="172" t="s">
        <v>17</v>
      </c>
      <c r="G5" s="169" t="s">
        <v>18</v>
      </c>
    </row>
    <row r="6" spans="1:7" x14ac:dyDescent="0.2">
      <c r="A6" s="170"/>
      <c r="B6" s="170"/>
      <c r="C6" s="170"/>
      <c r="D6" s="171"/>
      <c r="E6" s="53"/>
      <c r="F6" s="173"/>
      <c r="G6" s="170"/>
    </row>
    <row r="7" spans="1:7" x14ac:dyDescent="0.2">
      <c r="A7" s="165" t="s">
        <v>186</v>
      </c>
      <c r="B7" s="166"/>
      <c r="C7" s="167"/>
      <c r="D7" s="83"/>
      <c r="E7" s="53"/>
      <c r="F7" s="165" t="s">
        <v>186</v>
      </c>
      <c r="G7" s="167"/>
    </row>
    <row r="8" spans="1:7" x14ac:dyDescent="0.2">
      <c r="A8" s="159" t="s">
        <v>0</v>
      </c>
      <c r="B8" s="161"/>
      <c r="C8" s="160"/>
      <c r="D8" s="83"/>
      <c r="E8" s="53"/>
      <c r="F8" s="159" t="s">
        <v>0</v>
      </c>
      <c r="G8" s="160"/>
    </row>
    <row r="9" spans="1:7" ht="49.5" x14ac:dyDescent="0.2">
      <c r="A9" s="84">
        <v>3</v>
      </c>
      <c r="B9" s="85" t="s">
        <v>272</v>
      </c>
      <c r="C9" s="86">
        <v>70</v>
      </c>
      <c r="D9" s="83" t="s">
        <v>498</v>
      </c>
      <c r="E9" s="53"/>
      <c r="F9" s="85" t="s">
        <v>189</v>
      </c>
      <c r="G9" s="86">
        <v>15</v>
      </c>
    </row>
    <row r="10" spans="1:7" ht="49.5" x14ac:dyDescent="0.2">
      <c r="A10" s="84">
        <v>33</v>
      </c>
      <c r="B10" s="85" t="s">
        <v>273</v>
      </c>
      <c r="C10" s="86">
        <v>205</v>
      </c>
      <c r="D10" s="83" t="s">
        <v>499</v>
      </c>
      <c r="E10" s="53"/>
      <c r="F10" s="85" t="s">
        <v>491</v>
      </c>
      <c r="G10" s="86">
        <v>200</v>
      </c>
    </row>
    <row r="11" spans="1:7" x14ac:dyDescent="0.2">
      <c r="A11" s="84"/>
      <c r="B11" s="85"/>
      <c r="C11" s="86"/>
      <c r="D11" s="83"/>
      <c r="E11" s="53"/>
      <c r="F11" s="85" t="s">
        <v>227</v>
      </c>
      <c r="G11" s="86">
        <v>50</v>
      </c>
    </row>
    <row r="12" spans="1:7" ht="66" x14ac:dyDescent="0.2">
      <c r="A12" s="84">
        <v>73</v>
      </c>
      <c r="B12" s="85" t="s">
        <v>274</v>
      </c>
      <c r="C12" s="86">
        <v>212</v>
      </c>
      <c r="D12" s="83" t="s">
        <v>500</v>
      </c>
      <c r="E12" s="53"/>
      <c r="F12" s="85" t="s">
        <v>164</v>
      </c>
      <c r="G12" s="86">
        <v>200</v>
      </c>
    </row>
    <row r="13" spans="1:7" x14ac:dyDescent="0.2">
      <c r="A13" s="84">
        <v>90</v>
      </c>
      <c r="B13" s="85" t="s">
        <v>275</v>
      </c>
      <c r="C13" s="86">
        <v>20</v>
      </c>
      <c r="D13" s="83"/>
      <c r="E13" s="55"/>
      <c r="F13" s="85" t="s">
        <v>275</v>
      </c>
      <c r="G13" s="86">
        <v>40</v>
      </c>
    </row>
    <row r="14" spans="1:7" x14ac:dyDescent="0.2">
      <c r="A14" s="84"/>
      <c r="B14" s="85"/>
      <c r="C14" s="86"/>
      <c r="D14" s="83"/>
      <c r="E14" s="55"/>
      <c r="F14" s="54"/>
      <c r="G14" s="86"/>
    </row>
    <row r="15" spans="1:7" x14ac:dyDescent="0.2">
      <c r="A15" s="84"/>
      <c r="B15" s="85"/>
      <c r="C15" s="86"/>
      <c r="D15" s="83"/>
      <c r="E15" s="55"/>
      <c r="F15" s="54"/>
      <c r="G15" s="86"/>
    </row>
    <row r="16" spans="1:7" x14ac:dyDescent="0.2">
      <c r="A16" s="84"/>
      <c r="B16" s="85"/>
      <c r="C16" s="86"/>
      <c r="D16" s="83"/>
      <c r="E16" s="55"/>
      <c r="F16" s="54"/>
      <c r="G16" s="86"/>
    </row>
    <row r="17" spans="1:7" x14ac:dyDescent="0.2">
      <c r="A17" s="157" t="s">
        <v>161</v>
      </c>
      <c r="B17" s="158"/>
      <c r="C17" s="86">
        <f>SUM(C9:C16)</f>
        <v>507</v>
      </c>
      <c r="D17" s="83"/>
      <c r="E17" s="55"/>
      <c r="F17" s="56" t="s">
        <v>161</v>
      </c>
      <c r="G17" s="86">
        <f>SUM(G9:G16)</f>
        <v>505</v>
      </c>
    </row>
    <row r="18" spans="1:7" x14ac:dyDescent="0.2">
      <c r="A18" s="87"/>
      <c r="B18" s="87"/>
      <c r="C18" s="86"/>
      <c r="D18" s="83"/>
      <c r="E18" s="55"/>
      <c r="F18" s="159" t="s">
        <v>139</v>
      </c>
      <c r="G18" s="160"/>
    </row>
    <row r="19" spans="1:7" x14ac:dyDescent="0.2">
      <c r="A19" s="87"/>
      <c r="B19" s="87"/>
      <c r="C19" s="86"/>
      <c r="D19" s="83"/>
      <c r="E19" s="55"/>
      <c r="F19" s="54" t="s">
        <v>190</v>
      </c>
      <c r="G19" s="86">
        <v>150</v>
      </c>
    </row>
    <row r="20" spans="1:7" ht="33" x14ac:dyDescent="0.2">
      <c r="A20" s="87"/>
      <c r="B20" s="87"/>
      <c r="C20" s="86"/>
      <c r="D20" s="83"/>
      <c r="E20" s="55"/>
      <c r="F20" s="54" t="s">
        <v>191</v>
      </c>
      <c r="G20" s="86">
        <v>20</v>
      </c>
    </row>
    <row r="21" spans="1:7" x14ac:dyDescent="0.2">
      <c r="A21" s="87"/>
      <c r="B21" s="87"/>
      <c r="C21" s="86"/>
      <c r="D21" s="83"/>
      <c r="E21" s="55"/>
      <c r="F21" s="54"/>
      <c r="G21" s="86"/>
    </row>
    <row r="22" spans="1:7" x14ac:dyDescent="0.2">
      <c r="A22" s="87"/>
      <c r="B22" s="87"/>
      <c r="C22" s="86"/>
      <c r="D22" s="83"/>
      <c r="E22" s="55"/>
      <c r="F22" s="57" t="s">
        <v>140</v>
      </c>
      <c r="G22" s="86">
        <f>SUM(G19:G21)</f>
        <v>170</v>
      </c>
    </row>
    <row r="23" spans="1:7" x14ac:dyDescent="0.2">
      <c r="A23" s="159" t="s">
        <v>11</v>
      </c>
      <c r="B23" s="161"/>
      <c r="C23" s="160"/>
      <c r="D23" s="83"/>
      <c r="E23" s="52"/>
      <c r="F23" s="159" t="s">
        <v>11</v>
      </c>
      <c r="G23" s="160"/>
    </row>
    <row r="24" spans="1:7" ht="33" x14ac:dyDescent="0.2">
      <c r="A24" s="84">
        <v>5</v>
      </c>
      <c r="B24" s="85" t="s">
        <v>276</v>
      </c>
      <c r="C24" s="86">
        <v>100</v>
      </c>
      <c r="D24" s="83"/>
      <c r="E24" s="52"/>
      <c r="F24" s="85" t="s">
        <v>276</v>
      </c>
      <c r="G24" s="86">
        <v>100</v>
      </c>
    </row>
    <row r="25" spans="1:7" ht="49.5" x14ac:dyDescent="0.2">
      <c r="A25" s="84">
        <v>28</v>
      </c>
      <c r="B25" s="85" t="s">
        <v>277</v>
      </c>
      <c r="C25" s="86">
        <v>235</v>
      </c>
      <c r="D25" s="83" t="s">
        <v>501</v>
      </c>
      <c r="E25" s="53"/>
      <c r="F25" s="85" t="s">
        <v>278</v>
      </c>
      <c r="G25" s="86">
        <v>235</v>
      </c>
    </row>
    <row r="26" spans="1:7" ht="115.5" x14ac:dyDescent="0.2">
      <c r="A26" s="84">
        <v>41</v>
      </c>
      <c r="B26" s="85" t="s">
        <v>279</v>
      </c>
      <c r="C26" s="86">
        <v>250</v>
      </c>
      <c r="D26" s="83" t="s">
        <v>492</v>
      </c>
      <c r="E26" s="53"/>
      <c r="F26" s="85" t="s">
        <v>229</v>
      </c>
      <c r="G26" s="86">
        <v>120</v>
      </c>
    </row>
    <row r="27" spans="1:7" x14ac:dyDescent="0.2">
      <c r="A27" s="84"/>
      <c r="B27" s="85"/>
      <c r="C27" s="86"/>
      <c r="D27" s="83"/>
      <c r="E27" s="53"/>
      <c r="F27" s="85" t="s">
        <v>167</v>
      </c>
      <c r="G27" s="86">
        <v>150</v>
      </c>
    </row>
    <row r="28" spans="1:7" ht="66" x14ac:dyDescent="0.2">
      <c r="A28" s="84">
        <v>66</v>
      </c>
      <c r="B28" s="85" t="s">
        <v>280</v>
      </c>
      <c r="C28" s="86">
        <v>200</v>
      </c>
      <c r="D28" s="83" t="s">
        <v>500</v>
      </c>
      <c r="E28" s="53"/>
      <c r="F28" s="85" t="s">
        <v>281</v>
      </c>
      <c r="G28" s="86">
        <v>200</v>
      </c>
    </row>
    <row r="29" spans="1:7" x14ac:dyDescent="0.2">
      <c r="A29" s="84">
        <v>89</v>
      </c>
      <c r="B29" s="85" t="s">
        <v>282</v>
      </c>
      <c r="C29" s="86">
        <v>50</v>
      </c>
      <c r="D29" s="83" t="s">
        <v>283</v>
      </c>
      <c r="E29" s="53"/>
      <c r="F29" s="85" t="s">
        <v>275</v>
      </c>
      <c r="G29" s="86">
        <v>60</v>
      </c>
    </row>
    <row r="30" spans="1:7" x14ac:dyDescent="0.2">
      <c r="A30" s="84">
        <v>90</v>
      </c>
      <c r="B30" s="85" t="s">
        <v>275</v>
      </c>
      <c r="C30" s="86">
        <v>30</v>
      </c>
      <c r="D30" s="83"/>
      <c r="E30" s="53"/>
      <c r="F30" s="85"/>
      <c r="G30" s="86"/>
    </row>
    <row r="31" spans="1:7" x14ac:dyDescent="0.2">
      <c r="A31" s="84"/>
      <c r="B31" s="85"/>
      <c r="C31" s="86"/>
      <c r="D31" s="83"/>
      <c r="E31" s="53"/>
      <c r="F31" s="85"/>
      <c r="G31" s="86"/>
    </row>
    <row r="32" spans="1:7" x14ac:dyDescent="0.2">
      <c r="A32" s="84"/>
      <c r="B32" s="85"/>
      <c r="C32" s="86"/>
      <c r="D32" s="83"/>
      <c r="E32" s="53"/>
      <c r="F32" s="54"/>
      <c r="G32" s="86"/>
    </row>
    <row r="33" spans="1:7" x14ac:dyDescent="0.2">
      <c r="A33" s="157" t="s">
        <v>36</v>
      </c>
      <c r="B33" s="158"/>
      <c r="C33" s="86">
        <f>SUM(C24:C32)</f>
        <v>865</v>
      </c>
      <c r="D33" s="83"/>
      <c r="E33" s="53"/>
      <c r="F33" s="56" t="s">
        <v>36</v>
      </c>
      <c r="G33" s="86">
        <f>SUM(G24:G32)</f>
        <v>865</v>
      </c>
    </row>
    <row r="34" spans="1:7" x14ac:dyDescent="0.2">
      <c r="A34" s="162" t="s">
        <v>178</v>
      </c>
      <c r="B34" s="163"/>
      <c r="C34" s="164"/>
      <c r="D34" s="83"/>
      <c r="E34" s="55"/>
      <c r="F34" s="162" t="s">
        <v>178</v>
      </c>
      <c r="G34" s="164"/>
    </row>
    <row r="35" spans="1:7" x14ac:dyDescent="0.2">
      <c r="A35" s="84">
        <v>94</v>
      </c>
      <c r="B35" s="85" t="s">
        <v>284</v>
      </c>
      <c r="C35" s="86">
        <v>20</v>
      </c>
      <c r="D35" s="83" t="s">
        <v>283</v>
      </c>
      <c r="E35" s="52"/>
      <c r="F35" s="54"/>
      <c r="G35" s="86"/>
    </row>
    <row r="36" spans="1:7" ht="33" x14ac:dyDescent="0.2">
      <c r="A36" s="84">
        <v>78</v>
      </c>
      <c r="B36" s="85" t="s">
        <v>285</v>
      </c>
      <c r="C36" s="86">
        <v>200</v>
      </c>
      <c r="D36" s="83" t="s">
        <v>502</v>
      </c>
      <c r="E36" s="53"/>
      <c r="F36" s="54" t="s">
        <v>183</v>
      </c>
      <c r="G36" s="86">
        <v>200</v>
      </c>
    </row>
    <row r="37" spans="1:7" x14ac:dyDescent="0.2">
      <c r="A37" s="84">
        <v>63</v>
      </c>
      <c r="B37" s="85" t="s">
        <v>286</v>
      </c>
      <c r="C37" s="86">
        <v>100</v>
      </c>
      <c r="D37" s="83"/>
      <c r="E37" s="53"/>
      <c r="F37" s="54" t="s">
        <v>190</v>
      </c>
      <c r="G37" s="86">
        <v>150</v>
      </c>
    </row>
    <row r="38" spans="1:7" x14ac:dyDescent="0.2">
      <c r="A38" s="157" t="s">
        <v>194</v>
      </c>
      <c r="B38" s="158"/>
      <c r="C38" s="86">
        <f>SUM(C35:C37)</f>
        <v>320</v>
      </c>
      <c r="D38" s="83"/>
      <c r="E38" s="53"/>
      <c r="F38" s="56" t="s">
        <v>194</v>
      </c>
      <c r="G38" s="86">
        <f>SUM(G36:G37)</f>
        <v>350</v>
      </c>
    </row>
    <row r="39" spans="1:7" x14ac:dyDescent="0.2">
      <c r="A39" s="157" t="s">
        <v>195</v>
      </c>
      <c r="B39" s="158"/>
      <c r="C39" s="88">
        <f>C17+C33+C38</f>
        <v>1692</v>
      </c>
      <c r="D39" s="83"/>
      <c r="E39" s="55"/>
      <c r="F39" s="56" t="s">
        <v>195</v>
      </c>
      <c r="G39" s="88">
        <f>G38+G33+G22+G17</f>
        <v>1890</v>
      </c>
    </row>
    <row r="40" spans="1:7" x14ac:dyDescent="0.2">
      <c r="A40" s="165" t="s">
        <v>196</v>
      </c>
      <c r="B40" s="166"/>
      <c r="C40" s="167"/>
      <c r="D40" s="83"/>
      <c r="E40" s="53"/>
      <c r="F40" s="165" t="s">
        <v>196</v>
      </c>
      <c r="G40" s="167"/>
    </row>
    <row r="41" spans="1:7" x14ac:dyDescent="0.2">
      <c r="A41" s="159" t="s">
        <v>0</v>
      </c>
      <c r="B41" s="161"/>
      <c r="C41" s="160"/>
      <c r="D41" s="83"/>
      <c r="E41" s="53"/>
      <c r="F41" s="159" t="s">
        <v>0</v>
      </c>
      <c r="G41" s="160"/>
    </row>
    <row r="42" spans="1:7" x14ac:dyDescent="0.2">
      <c r="A42" s="84">
        <v>15</v>
      </c>
      <c r="B42" s="85" t="s">
        <v>287</v>
      </c>
      <c r="C42" s="86">
        <v>60</v>
      </c>
      <c r="D42" s="83"/>
      <c r="E42" s="55"/>
      <c r="F42" s="85" t="s">
        <v>287</v>
      </c>
      <c r="G42" s="86">
        <v>60</v>
      </c>
    </row>
    <row r="43" spans="1:7" x14ac:dyDescent="0.2">
      <c r="A43" s="84"/>
      <c r="B43" s="85"/>
      <c r="C43" s="86"/>
      <c r="D43" s="83"/>
      <c r="E43" s="55"/>
      <c r="F43" s="85" t="s">
        <v>40</v>
      </c>
      <c r="G43" s="86">
        <v>10</v>
      </c>
    </row>
    <row r="44" spans="1:7" ht="49.5" x14ac:dyDescent="0.2">
      <c r="A44" s="84">
        <v>35</v>
      </c>
      <c r="B44" s="85" t="s">
        <v>288</v>
      </c>
      <c r="C44" s="86">
        <v>155</v>
      </c>
      <c r="D44" s="83" t="s">
        <v>503</v>
      </c>
      <c r="E44" s="55"/>
      <c r="F44" s="85" t="s">
        <v>493</v>
      </c>
      <c r="G44" s="86">
        <v>155</v>
      </c>
    </row>
    <row r="45" spans="1:7" ht="66" x14ac:dyDescent="0.2">
      <c r="A45" s="84">
        <v>76</v>
      </c>
      <c r="B45" s="85" t="s">
        <v>289</v>
      </c>
      <c r="C45" s="86">
        <v>200</v>
      </c>
      <c r="D45" s="83" t="s">
        <v>500</v>
      </c>
      <c r="E45" s="55"/>
      <c r="F45" s="85" t="s">
        <v>290</v>
      </c>
      <c r="G45" s="86">
        <v>200</v>
      </c>
    </row>
    <row r="46" spans="1:7" x14ac:dyDescent="0.2">
      <c r="A46" s="84">
        <v>89</v>
      </c>
      <c r="B46" s="85" t="s">
        <v>282</v>
      </c>
      <c r="C46" s="86">
        <v>50</v>
      </c>
      <c r="D46" s="83" t="s">
        <v>283</v>
      </c>
      <c r="E46" s="55"/>
      <c r="F46" s="85"/>
      <c r="G46" s="86"/>
    </row>
    <row r="47" spans="1:7" x14ac:dyDescent="0.2">
      <c r="A47" s="84">
        <v>90</v>
      </c>
      <c r="B47" s="85" t="s">
        <v>275</v>
      </c>
      <c r="C47" s="86">
        <v>40</v>
      </c>
      <c r="D47" s="83"/>
      <c r="E47" s="55"/>
      <c r="F47" s="85" t="s">
        <v>275</v>
      </c>
      <c r="G47" s="86">
        <v>80</v>
      </c>
    </row>
    <row r="48" spans="1:7" ht="33" x14ac:dyDescent="0.2">
      <c r="A48" s="84">
        <v>63</v>
      </c>
      <c r="B48" s="85" t="s">
        <v>291</v>
      </c>
      <c r="C48" s="86">
        <v>100</v>
      </c>
      <c r="D48" s="83" t="s">
        <v>292</v>
      </c>
      <c r="E48" s="55"/>
      <c r="F48" s="85"/>
      <c r="G48" s="86"/>
    </row>
    <row r="49" spans="1:7" x14ac:dyDescent="0.2">
      <c r="A49" s="157" t="s">
        <v>161</v>
      </c>
      <c r="B49" s="158"/>
      <c r="C49" s="86">
        <f>SUM(C42:C48)</f>
        <v>605</v>
      </c>
      <c r="D49" s="83"/>
      <c r="E49" s="55"/>
      <c r="F49" s="56" t="s">
        <v>161</v>
      </c>
      <c r="G49" s="86">
        <f>SUM(G42:G48)</f>
        <v>505</v>
      </c>
    </row>
    <row r="50" spans="1:7" x14ac:dyDescent="0.2">
      <c r="A50" s="87"/>
      <c r="B50" s="87"/>
      <c r="C50" s="86"/>
      <c r="D50" s="83"/>
      <c r="E50" s="55"/>
      <c r="F50" s="159" t="s">
        <v>139</v>
      </c>
      <c r="G50" s="160"/>
    </row>
    <row r="51" spans="1:7" x14ac:dyDescent="0.2">
      <c r="A51" s="87"/>
      <c r="B51" s="87"/>
      <c r="C51" s="86"/>
      <c r="D51" s="83"/>
      <c r="E51" s="55"/>
      <c r="F51" s="54" t="s">
        <v>190</v>
      </c>
      <c r="G51" s="86">
        <v>150</v>
      </c>
    </row>
    <row r="52" spans="1:7" ht="33" x14ac:dyDescent="0.2">
      <c r="A52" s="87"/>
      <c r="B52" s="87"/>
      <c r="C52" s="86"/>
      <c r="D52" s="83"/>
      <c r="E52" s="55"/>
      <c r="F52" s="54" t="s">
        <v>191</v>
      </c>
      <c r="G52" s="86">
        <v>20</v>
      </c>
    </row>
    <row r="53" spans="1:7" x14ac:dyDescent="0.2">
      <c r="A53" s="87"/>
      <c r="B53" s="87"/>
      <c r="C53" s="86"/>
      <c r="D53" s="83"/>
      <c r="E53" s="55"/>
      <c r="F53" s="54"/>
      <c r="G53" s="86"/>
    </row>
    <row r="54" spans="1:7" x14ac:dyDescent="0.2">
      <c r="A54" s="87"/>
      <c r="B54" s="87"/>
      <c r="C54" s="86"/>
      <c r="D54" s="83"/>
      <c r="E54" s="55"/>
      <c r="F54" s="57" t="s">
        <v>140</v>
      </c>
      <c r="G54" s="86">
        <v>170</v>
      </c>
    </row>
    <row r="55" spans="1:7" x14ac:dyDescent="0.2">
      <c r="A55" s="159" t="s">
        <v>11</v>
      </c>
      <c r="B55" s="161"/>
      <c r="C55" s="160"/>
      <c r="D55" s="83"/>
      <c r="E55" s="52"/>
      <c r="F55" s="159" t="s">
        <v>11</v>
      </c>
      <c r="G55" s="160"/>
    </row>
    <row r="56" spans="1:7" x14ac:dyDescent="0.2">
      <c r="A56" s="84">
        <v>13</v>
      </c>
      <c r="B56" s="85" t="s">
        <v>192</v>
      </c>
      <c r="C56" s="86">
        <v>60</v>
      </c>
      <c r="D56" s="83"/>
      <c r="E56" s="53"/>
      <c r="F56" s="85" t="s">
        <v>192</v>
      </c>
      <c r="G56" s="86">
        <v>60</v>
      </c>
    </row>
    <row r="57" spans="1:7" ht="33" x14ac:dyDescent="0.2">
      <c r="A57" s="84">
        <v>29</v>
      </c>
      <c r="B57" s="85" t="s">
        <v>293</v>
      </c>
      <c r="C57" s="86">
        <v>200</v>
      </c>
      <c r="D57" s="83"/>
      <c r="E57" s="53"/>
      <c r="F57" s="85" t="s">
        <v>294</v>
      </c>
      <c r="G57" s="86">
        <v>200</v>
      </c>
    </row>
    <row r="58" spans="1:7" ht="66" x14ac:dyDescent="0.2">
      <c r="A58" s="84">
        <v>51</v>
      </c>
      <c r="B58" s="85" t="s">
        <v>295</v>
      </c>
      <c r="C58" s="86">
        <v>105</v>
      </c>
      <c r="D58" s="83" t="s">
        <v>504</v>
      </c>
      <c r="E58" s="53"/>
      <c r="F58" s="85" t="s">
        <v>296</v>
      </c>
      <c r="G58" s="86">
        <v>100</v>
      </c>
    </row>
    <row r="59" spans="1:7" ht="66" x14ac:dyDescent="0.2">
      <c r="A59" s="84">
        <v>62</v>
      </c>
      <c r="B59" s="85" t="s">
        <v>297</v>
      </c>
      <c r="C59" s="86">
        <v>150</v>
      </c>
      <c r="D59" s="83" t="s">
        <v>298</v>
      </c>
      <c r="E59" s="53"/>
      <c r="F59" s="85" t="s">
        <v>299</v>
      </c>
      <c r="G59" s="86">
        <v>150</v>
      </c>
    </row>
    <row r="60" spans="1:7" ht="66" x14ac:dyDescent="0.2">
      <c r="A60" s="84">
        <v>80</v>
      </c>
      <c r="B60" s="85" t="s">
        <v>300</v>
      </c>
      <c r="C60" s="86">
        <v>200</v>
      </c>
      <c r="D60" s="83" t="s">
        <v>500</v>
      </c>
      <c r="E60" s="53"/>
      <c r="F60" s="85" t="s">
        <v>301</v>
      </c>
      <c r="G60" s="86">
        <v>200</v>
      </c>
    </row>
    <row r="61" spans="1:7" x14ac:dyDescent="0.2">
      <c r="A61" s="84">
        <v>89</v>
      </c>
      <c r="B61" s="85" t="s">
        <v>282</v>
      </c>
      <c r="C61" s="86">
        <v>60</v>
      </c>
      <c r="D61" s="83" t="s">
        <v>283</v>
      </c>
      <c r="E61" s="53"/>
      <c r="F61" s="85"/>
      <c r="G61" s="86"/>
    </row>
    <row r="62" spans="1:7" x14ac:dyDescent="0.2">
      <c r="A62" s="84">
        <v>90</v>
      </c>
      <c r="B62" s="85" t="s">
        <v>275</v>
      </c>
      <c r="C62" s="86">
        <v>20</v>
      </c>
      <c r="D62" s="83"/>
      <c r="E62" s="53"/>
      <c r="F62" s="85" t="s">
        <v>275</v>
      </c>
      <c r="G62" s="86">
        <v>80</v>
      </c>
    </row>
    <row r="63" spans="1:7" x14ac:dyDescent="0.2">
      <c r="A63" s="84"/>
      <c r="B63" s="85"/>
      <c r="C63" s="86"/>
      <c r="D63" s="83"/>
      <c r="E63" s="55"/>
      <c r="F63" s="54"/>
      <c r="G63" s="86"/>
    </row>
    <row r="64" spans="1:7" x14ac:dyDescent="0.2">
      <c r="A64" s="157" t="s">
        <v>36</v>
      </c>
      <c r="B64" s="158"/>
      <c r="C64" s="86">
        <f>SUM(C56:C63)</f>
        <v>795</v>
      </c>
      <c r="D64" s="83"/>
      <c r="E64" s="52"/>
      <c r="F64" s="56" t="s">
        <v>36</v>
      </c>
      <c r="G64" s="86">
        <f>SUM(G56:G63)</f>
        <v>790</v>
      </c>
    </row>
    <row r="65" spans="1:7" x14ac:dyDescent="0.2">
      <c r="A65" s="162" t="s">
        <v>178</v>
      </c>
      <c r="B65" s="163"/>
      <c r="C65" s="164"/>
      <c r="D65" s="83"/>
      <c r="E65" s="53"/>
      <c r="F65" s="162" t="s">
        <v>178</v>
      </c>
      <c r="G65" s="164"/>
    </row>
    <row r="66" spans="1:7" x14ac:dyDescent="0.2">
      <c r="A66" s="84">
        <v>91</v>
      </c>
      <c r="B66" s="85" t="s">
        <v>302</v>
      </c>
      <c r="C66" s="86">
        <v>40</v>
      </c>
      <c r="D66" s="83" t="s">
        <v>283</v>
      </c>
      <c r="E66" s="53"/>
      <c r="F66" s="54"/>
      <c r="G66" s="86"/>
    </row>
    <row r="67" spans="1:7" ht="66" x14ac:dyDescent="0.2">
      <c r="A67" s="84">
        <v>71</v>
      </c>
      <c r="B67" s="85" t="s">
        <v>303</v>
      </c>
      <c r="C67" s="86">
        <v>205</v>
      </c>
      <c r="D67" s="83" t="s">
        <v>500</v>
      </c>
      <c r="E67" s="53"/>
      <c r="F67" s="54" t="s">
        <v>183</v>
      </c>
      <c r="G67" s="86">
        <v>200</v>
      </c>
    </row>
    <row r="68" spans="1:7" ht="33" x14ac:dyDescent="0.2">
      <c r="A68" s="84">
        <v>79</v>
      </c>
      <c r="B68" s="85" t="s">
        <v>304</v>
      </c>
      <c r="C68" s="86">
        <v>200</v>
      </c>
      <c r="D68" s="83" t="s">
        <v>505</v>
      </c>
      <c r="E68" s="55"/>
      <c r="F68" s="54" t="s">
        <v>190</v>
      </c>
      <c r="G68" s="86">
        <v>150</v>
      </c>
    </row>
    <row r="69" spans="1:7" x14ac:dyDescent="0.2">
      <c r="A69" s="157" t="s">
        <v>194</v>
      </c>
      <c r="B69" s="158"/>
      <c r="C69" s="86">
        <f>SUM(C66:C68)</f>
        <v>445</v>
      </c>
      <c r="D69" s="83"/>
      <c r="E69" s="58"/>
      <c r="F69" s="56" t="s">
        <v>194</v>
      </c>
      <c r="G69" s="86">
        <f>SUM(G67:G68)</f>
        <v>350</v>
      </c>
    </row>
    <row r="70" spans="1:7" x14ac:dyDescent="0.2">
      <c r="A70" s="157" t="s">
        <v>198</v>
      </c>
      <c r="B70" s="158"/>
      <c r="C70" s="88">
        <f>C64+C69+C49</f>
        <v>1845</v>
      </c>
      <c r="D70" s="83"/>
      <c r="E70" s="47"/>
      <c r="F70" s="56" t="s">
        <v>198</v>
      </c>
      <c r="G70" s="88">
        <f>G69+G64+G54+G49</f>
        <v>1815</v>
      </c>
    </row>
    <row r="71" spans="1:7" x14ac:dyDescent="0.2">
      <c r="A71" s="165" t="s">
        <v>199</v>
      </c>
      <c r="B71" s="166"/>
      <c r="C71" s="167"/>
      <c r="D71" s="83"/>
      <c r="E71" s="55"/>
      <c r="F71" s="165" t="s">
        <v>199</v>
      </c>
      <c r="G71" s="167"/>
    </row>
    <row r="72" spans="1:7" x14ac:dyDescent="0.2">
      <c r="A72" s="159" t="s">
        <v>0</v>
      </c>
      <c r="B72" s="161"/>
      <c r="C72" s="160"/>
      <c r="D72" s="83"/>
      <c r="E72" s="55"/>
      <c r="F72" s="159" t="s">
        <v>0</v>
      </c>
      <c r="G72" s="160"/>
    </row>
    <row r="73" spans="1:7" x14ac:dyDescent="0.2">
      <c r="A73" s="84">
        <v>18</v>
      </c>
      <c r="B73" s="85" t="s">
        <v>305</v>
      </c>
      <c r="C73" s="86">
        <v>100</v>
      </c>
      <c r="D73" s="83"/>
      <c r="E73" s="55"/>
      <c r="F73" s="85" t="s">
        <v>305</v>
      </c>
      <c r="G73" s="86">
        <v>60</v>
      </c>
    </row>
    <row r="74" spans="1:7" ht="66" x14ac:dyDescent="0.2">
      <c r="A74" s="84">
        <v>50</v>
      </c>
      <c r="B74" s="85" t="s">
        <v>306</v>
      </c>
      <c r="C74" s="86">
        <v>160</v>
      </c>
      <c r="D74" s="83" t="s">
        <v>506</v>
      </c>
      <c r="E74" s="55"/>
      <c r="F74" s="85" t="s">
        <v>307</v>
      </c>
      <c r="G74" s="86">
        <v>90</v>
      </c>
    </row>
    <row r="75" spans="1:7" x14ac:dyDescent="0.2">
      <c r="A75" s="84"/>
      <c r="B75" s="85"/>
      <c r="C75" s="86"/>
      <c r="D75" s="83"/>
      <c r="E75" s="55"/>
      <c r="F75" s="85" t="s">
        <v>193</v>
      </c>
      <c r="G75" s="86">
        <v>150</v>
      </c>
    </row>
    <row r="76" spans="1:7" ht="66" x14ac:dyDescent="0.2">
      <c r="A76" s="84">
        <v>75</v>
      </c>
      <c r="B76" s="85" t="s">
        <v>308</v>
      </c>
      <c r="C76" s="86">
        <v>200</v>
      </c>
      <c r="D76" s="83" t="s">
        <v>500</v>
      </c>
      <c r="E76" s="55"/>
      <c r="F76" s="85" t="s">
        <v>309</v>
      </c>
      <c r="G76" s="86">
        <v>200</v>
      </c>
    </row>
    <row r="77" spans="1:7" x14ac:dyDescent="0.2">
      <c r="A77" s="84">
        <v>89</v>
      </c>
      <c r="B77" s="85" t="s">
        <v>282</v>
      </c>
      <c r="C77" s="86">
        <v>50</v>
      </c>
      <c r="D77" s="83" t="s">
        <v>283</v>
      </c>
      <c r="E77" s="55"/>
      <c r="F77" s="85"/>
      <c r="G77" s="86"/>
    </row>
    <row r="78" spans="1:7" x14ac:dyDescent="0.2">
      <c r="A78" s="84">
        <v>90</v>
      </c>
      <c r="B78" s="85" t="s">
        <v>275</v>
      </c>
      <c r="C78" s="86">
        <v>30</v>
      </c>
      <c r="D78" s="83"/>
      <c r="E78" s="52"/>
      <c r="F78" s="85" t="s">
        <v>275</v>
      </c>
      <c r="G78" s="86">
        <v>40</v>
      </c>
    </row>
    <row r="79" spans="1:7" x14ac:dyDescent="0.2">
      <c r="A79" s="84"/>
      <c r="B79" s="85"/>
      <c r="C79" s="86"/>
      <c r="D79" s="83"/>
      <c r="E79" s="53"/>
      <c r="F79" s="85"/>
      <c r="G79" s="86"/>
    </row>
    <row r="80" spans="1:7" x14ac:dyDescent="0.2">
      <c r="A80" s="157" t="s">
        <v>161</v>
      </c>
      <c r="B80" s="158"/>
      <c r="C80" s="86">
        <f>SUM(C73:C79)</f>
        <v>540</v>
      </c>
      <c r="D80" s="83"/>
      <c r="E80" s="53"/>
      <c r="F80" s="56" t="s">
        <v>161</v>
      </c>
      <c r="G80" s="86">
        <f>SUM(G73:G79)</f>
        <v>540</v>
      </c>
    </row>
    <row r="81" spans="1:7" x14ac:dyDescent="0.2">
      <c r="A81" s="87"/>
      <c r="B81" s="87"/>
      <c r="C81" s="86"/>
      <c r="D81" s="83"/>
      <c r="E81" s="53"/>
      <c r="F81" s="159" t="s">
        <v>139</v>
      </c>
      <c r="G81" s="160"/>
    </row>
    <row r="82" spans="1:7" x14ac:dyDescent="0.2">
      <c r="A82" s="87"/>
      <c r="B82" s="87"/>
      <c r="C82" s="86"/>
      <c r="D82" s="83"/>
      <c r="E82" s="53"/>
      <c r="F82" s="54" t="s">
        <v>190</v>
      </c>
      <c r="G82" s="86">
        <v>150</v>
      </c>
    </row>
    <row r="83" spans="1:7" ht="33" x14ac:dyDescent="0.2">
      <c r="A83" s="87"/>
      <c r="B83" s="87"/>
      <c r="C83" s="86"/>
      <c r="D83" s="83"/>
      <c r="E83" s="53"/>
      <c r="F83" s="54" t="s">
        <v>191</v>
      </c>
      <c r="G83" s="86">
        <v>20</v>
      </c>
    </row>
    <row r="84" spans="1:7" x14ac:dyDescent="0.2">
      <c r="A84" s="87"/>
      <c r="B84" s="87"/>
      <c r="C84" s="86"/>
      <c r="D84" s="83"/>
      <c r="E84" s="53"/>
      <c r="F84" s="54"/>
      <c r="G84" s="86"/>
    </row>
    <row r="85" spans="1:7" x14ac:dyDescent="0.2">
      <c r="A85" s="87"/>
      <c r="B85" s="87"/>
      <c r="C85" s="86"/>
      <c r="D85" s="83"/>
      <c r="E85" s="53"/>
      <c r="F85" s="57" t="s">
        <v>140</v>
      </c>
      <c r="G85" s="86">
        <v>170</v>
      </c>
    </row>
    <row r="86" spans="1:7" x14ac:dyDescent="0.2">
      <c r="A86" s="159" t="s">
        <v>11</v>
      </c>
      <c r="B86" s="161"/>
      <c r="C86" s="160"/>
      <c r="D86" s="83"/>
      <c r="E86" s="53"/>
      <c r="F86" s="159" t="s">
        <v>11</v>
      </c>
      <c r="G86" s="160"/>
    </row>
    <row r="87" spans="1:7" ht="49.5" x14ac:dyDescent="0.2">
      <c r="A87" s="84">
        <v>8</v>
      </c>
      <c r="B87" s="85" t="s">
        <v>310</v>
      </c>
      <c r="C87" s="86">
        <v>100</v>
      </c>
      <c r="D87" s="83"/>
      <c r="E87" s="53"/>
      <c r="F87" s="85" t="s">
        <v>310</v>
      </c>
      <c r="G87" s="86">
        <v>100</v>
      </c>
    </row>
    <row r="88" spans="1:7" ht="33" x14ac:dyDescent="0.2">
      <c r="A88" s="84">
        <v>30</v>
      </c>
      <c r="B88" s="85" t="s">
        <v>311</v>
      </c>
      <c r="C88" s="86">
        <v>200</v>
      </c>
      <c r="D88" s="83" t="s">
        <v>312</v>
      </c>
      <c r="E88" s="53"/>
      <c r="F88" s="85" t="s">
        <v>313</v>
      </c>
      <c r="G88" s="86">
        <v>230</v>
      </c>
    </row>
    <row r="89" spans="1:7" ht="115.5" x14ac:dyDescent="0.2">
      <c r="A89" s="84">
        <v>52</v>
      </c>
      <c r="B89" s="85" t="s">
        <v>314</v>
      </c>
      <c r="C89" s="86">
        <v>250</v>
      </c>
      <c r="D89" s="83" t="s">
        <v>507</v>
      </c>
      <c r="E89" s="53"/>
      <c r="F89" s="85" t="s">
        <v>210</v>
      </c>
      <c r="G89" s="86">
        <v>240</v>
      </c>
    </row>
    <row r="90" spans="1:7" ht="49.5" x14ac:dyDescent="0.2">
      <c r="A90" s="84">
        <v>69</v>
      </c>
      <c r="B90" s="85" t="s">
        <v>315</v>
      </c>
      <c r="C90" s="86">
        <v>200</v>
      </c>
      <c r="D90" s="83" t="s">
        <v>316</v>
      </c>
      <c r="E90" s="53"/>
      <c r="F90" s="85" t="s">
        <v>203</v>
      </c>
      <c r="G90" s="86">
        <v>200</v>
      </c>
    </row>
    <row r="91" spans="1:7" x14ac:dyDescent="0.2">
      <c r="A91" s="84">
        <v>89</v>
      </c>
      <c r="B91" s="85" t="s">
        <v>282</v>
      </c>
      <c r="C91" s="86">
        <v>50</v>
      </c>
      <c r="D91" s="83" t="s">
        <v>283</v>
      </c>
      <c r="E91" s="53"/>
      <c r="F91" s="85"/>
      <c r="G91" s="86"/>
    </row>
    <row r="92" spans="1:7" x14ac:dyDescent="0.2">
      <c r="A92" s="84">
        <v>90</v>
      </c>
      <c r="B92" s="85" t="s">
        <v>275</v>
      </c>
      <c r="C92" s="86">
        <v>30</v>
      </c>
      <c r="D92" s="83"/>
      <c r="E92" s="53"/>
      <c r="F92" s="85" t="s">
        <v>275</v>
      </c>
      <c r="G92" s="86">
        <v>60</v>
      </c>
    </row>
    <row r="93" spans="1:7" x14ac:dyDescent="0.2">
      <c r="A93" s="84"/>
      <c r="B93" s="85"/>
      <c r="C93" s="86"/>
      <c r="D93" s="83"/>
      <c r="E93" s="55"/>
      <c r="F93" s="59"/>
      <c r="G93" s="86"/>
    </row>
    <row r="94" spans="1:7" x14ac:dyDescent="0.2">
      <c r="A94" s="84"/>
      <c r="B94" s="85"/>
      <c r="C94" s="86"/>
      <c r="D94" s="83"/>
      <c r="E94" s="52"/>
      <c r="F94" s="54"/>
      <c r="G94" s="86"/>
    </row>
    <row r="95" spans="1:7" x14ac:dyDescent="0.2">
      <c r="A95" s="157" t="s">
        <v>36</v>
      </c>
      <c r="B95" s="158"/>
      <c r="C95" s="86">
        <f>SUM(C87:C94)</f>
        <v>830</v>
      </c>
      <c r="D95" s="83"/>
      <c r="E95" s="53"/>
      <c r="F95" s="56" t="s">
        <v>36</v>
      </c>
      <c r="G95" s="86">
        <f>SUM(G87:G94)</f>
        <v>830</v>
      </c>
    </row>
    <row r="96" spans="1:7" x14ac:dyDescent="0.2">
      <c r="A96" s="162" t="s">
        <v>178</v>
      </c>
      <c r="B96" s="163"/>
      <c r="C96" s="164"/>
      <c r="D96" s="83"/>
      <c r="E96" s="53"/>
      <c r="F96" s="162" t="s">
        <v>178</v>
      </c>
      <c r="G96" s="164"/>
    </row>
    <row r="97" spans="1:7" x14ac:dyDescent="0.2">
      <c r="A97" s="84">
        <v>85</v>
      </c>
      <c r="B97" s="85" t="s">
        <v>317</v>
      </c>
      <c r="C97" s="86">
        <v>36</v>
      </c>
      <c r="D97" s="83" t="s">
        <v>283</v>
      </c>
      <c r="E97" s="53"/>
      <c r="F97" s="54"/>
      <c r="G97" s="86"/>
    </row>
    <row r="98" spans="1:7" x14ac:dyDescent="0.2">
      <c r="A98" s="84">
        <v>78</v>
      </c>
      <c r="B98" s="85" t="s">
        <v>318</v>
      </c>
      <c r="C98" s="86">
        <v>200</v>
      </c>
      <c r="D98" s="83"/>
      <c r="E98" s="55"/>
      <c r="F98" s="54" t="s">
        <v>183</v>
      </c>
      <c r="G98" s="86">
        <v>200</v>
      </c>
    </row>
    <row r="99" spans="1:7" x14ac:dyDescent="0.2">
      <c r="A99" s="84">
        <v>63</v>
      </c>
      <c r="B99" s="85" t="s">
        <v>319</v>
      </c>
      <c r="C99" s="86">
        <v>100</v>
      </c>
      <c r="D99" s="83" t="s">
        <v>283</v>
      </c>
      <c r="E99" s="58"/>
      <c r="F99" s="54" t="s">
        <v>190</v>
      </c>
      <c r="G99" s="86">
        <v>150</v>
      </c>
    </row>
    <row r="100" spans="1:7" x14ac:dyDescent="0.2">
      <c r="A100" s="157" t="s">
        <v>194</v>
      </c>
      <c r="B100" s="158"/>
      <c r="C100" s="86">
        <f>SUM(C97:C99)</f>
        <v>336</v>
      </c>
      <c r="D100" s="83"/>
      <c r="E100" s="47"/>
      <c r="F100" s="56" t="s">
        <v>194</v>
      </c>
      <c r="G100" s="86">
        <f>SUM(G98:G99)</f>
        <v>350</v>
      </c>
    </row>
    <row r="101" spans="1:7" x14ac:dyDescent="0.2">
      <c r="A101" s="157" t="s">
        <v>204</v>
      </c>
      <c r="B101" s="158"/>
      <c r="C101" s="88">
        <f>C80+C95+C100</f>
        <v>1706</v>
      </c>
      <c r="D101" s="83"/>
      <c r="E101" s="52"/>
      <c r="F101" s="56" t="s">
        <v>204</v>
      </c>
      <c r="G101" s="88">
        <f>G80+G85+G95+G100</f>
        <v>1890</v>
      </c>
    </row>
    <row r="102" spans="1:7" x14ac:dyDescent="0.2">
      <c r="A102" s="165" t="s">
        <v>205</v>
      </c>
      <c r="B102" s="166"/>
      <c r="C102" s="167"/>
      <c r="D102" s="83"/>
      <c r="E102" s="53"/>
      <c r="F102" s="165" t="s">
        <v>205</v>
      </c>
      <c r="G102" s="167"/>
    </row>
    <row r="103" spans="1:7" x14ac:dyDescent="0.2">
      <c r="A103" s="159" t="s">
        <v>0</v>
      </c>
      <c r="B103" s="161"/>
      <c r="C103" s="160"/>
      <c r="D103" s="83"/>
      <c r="E103" s="55"/>
      <c r="F103" s="159" t="s">
        <v>0</v>
      </c>
      <c r="G103" s="160"/>
    </row>
    <row r="104" spans="1:7" ht="66" x14ac:dyDescent="0.2">
      <c r="A104" s="84">
        <v>1</v>
      </c>
      <c r="B104" s="85" t="s">
        <v>320</v>
      </c>
      <c r="C104" s="86">
        <v>50</v>
      </c>
      <c r="D104" s="83" t="s">
        <v>508</v>
      </c>
      <c r="E104" s="55"/>
      <c r="F104" s="85" t="s">
        <v>40</v>
      </c>
      <c r="G104" s="86">
        <v>10</v>
      </c>
    </row>
    <row r="105" spans="1:7" ht="49.5" x14ac:dyDescent="0.2">
      <c r="A105" s="84">
        <v>38</v>
      </c>
      <c r="B105" s="85" t="s">
        <v>321</v>
      </c>
      <c r="C105" s="86">
        <v>150</v>
      </c>
      <c r="D105" s="83" t="s">
        <v>322</v>
      </c>
      <c r="E105" s="55"/>
      <c r="F105" s="85" t="s">
        <v>494</v>
      </c>
      <c r="G105" s="86">
        <v>160</v>
      </c>
    </row>
    <row r="106" spans="1:7" ht="66" x14ac:dyDescent="0.2">
      <c r="A106" s="84">
        <v>74</v>
      </c>
      <c r="B106" s="85" t="s">
        <v>324</v>
      </c>
      <c r="C106" s="86">
        <v>200</v>
      </c>
      <c r="D106" s="83" t="s">
        <v>500</v>
      </c>
      <c r="E106" s="55"/>
      <c r="F106" s="85" t="s">
        <v>197</v>
      </c>
      <c r="G106" s="86">
        <v>200</v>
      </c>
    </row>
    <row r="107" spans="1:7" ht="33" x14ac:dyDescent="0.2">
      <c r="A107" s="84">
        <v>63</v>
      </c>
      <c r="B107" s="85" t="s">
        <v>325</v>
      </c>
      <c r="C107" s="86">
        <v>150</v>
      </c>
      <c r="D107" s="83" t="s">
        <v>292</v>
      </c>
      <c r="E107" s="55"/>
      <c r="F107" s="85" t="s">
        <v>275</v>
      </c>
      <c r="G107" s="86">
        <v>40</v>
      </c>
    </row>
    <row r="108" spans="1:7" x14ac:dyDescent="0.2">
      <c r="A108" s="84"/>
      <c r="B108" s="85"/>
      <c r="C108" s="86"/>
      <c r="D108" s="83"/>
      <c r="E108" s="55"/>
      <c r="F108" s="54" t="s">
        <v>495</v>
      </c>
      <c r="G108" s="86">
        <v>90</v>
      </c>
    </row>
    <row r="109" spans="1:7" x14ac:dyDescent="0.2">
      <c r="A109" s="84"/>
      <c r="B109" s="85"/>
      <c r="C109" s="86"/>
      <c r="D109" s="83"/>
      <c r="E109" s="52"/>
      <c r="F109" s="54"/>
      <c r="G109" s="86"/>
    </row>
    <row r="110" spans="1:7" x14ac:dyDescent="0.2">
      <c r="A110" s="84"/>
      <c r="B110" s="85"/>
      <c r="C110" s="86"/>
      <c r="D110" s="83"/>
      <c r="E110" s="53"/>
      <c r="F110" s="54"/>
      <c r="G110" s="86"/>
    </row>
    <row r="111" spans="1:7" x14ac:dyDescent="0.2">
      <c r="A111" s="157" t="s">
        <v>161</v>
      </c>
      <c r="B111" s="158"/>
      <c r="C111" s="86">
        <f>SUM(C104:C110)</f>
        <v>550</v>
      </c>
      <c r="D111" s="83"/>
      <c r="E111" s="53"/>
      <c r="F111" s="56" t="s">
        <v>161</v>
      </c>
      <c r="G111" s="86">
        <f>SUM(G104:G110)</f>
        <v>500</v>
      </c>
    </row>
    <row r="112" spans="1:7" x14ac:dyDescent="0.2">
      <c r="A112" s="87"/>
      <c r="B112" s="87"/>
      <c r="C112" s="86"/>
      <c r="D112" s="83"/>
      <c r="E112" s="53"/>
      <c r="F112" s="159" t="s">
        <v>139</v>
      </c>
      <c r="G112" s="160"/>
    </row>
    <row r="113" spans="1:7" x14ac:dyDescent="0.2">
      <c r="A113" s="87"/>
      <c r="B113" s="87"/>
      <c r="C113" s="86"/>
      <c r="D113" s="83"/>
      <c r="E113" s="53"/>
      <c r="F113" s="54" t="s">
        <v>190</v>
      </c>
      <c r="G113" s="86">
        <v>150</v>
      </c>
    </row>
    <row r="114" spans="1:7" ht="33" x14ac:dyDescent="0.2">
      <c r="A114" s="87"/>
      <c r="B114" s="87"/>
      <c r="C114" s="86"/>
      <c r="D114" s="83"/>
      <c r="E114" s="53"/>
      <c r="F114" s="54" t="s">
        <v>191</v>
      </c>
      <c r="G114" s="86">
        <v>20</v>
      </c>
    </row>
    <row r="115" spans="1:7" x14ac:dyDescent="0.2">
      <c r="A115" s="87"/>
      <c r="B115" s="87"/>
      <c r="C115" s="86"/>
      <c r="D115" s="83"/>
      <c r="E115" s="53"/>
      <c r="F115" s="54"/>
      <c r="G115" s="86"/>
    </row>
    <row r="116" spans="1:7" x14ac:dyDescent="0.2">
      <c r="A116" s="87"/>
      <c r="B116" s="87"/>
      <c r="C116" s="86"/>
      <c r="D116" s="83"/>
      <c r="E116" s="53"/>
      <c r="F116" s="57" t="s">
        <v>140</v>
      </c>
      <c r="G116" s="86">
        <v>170</v>
      </c>
    </row>
    <row r="117" spans="1:7" x14ac:dyDescent="0.2">
      <c r="A117" s="159" t="s">
        <v>11</v>
      </c>
      <c r="B117" s="161"/>
      <c r="C117" s="160"/>
      <c r="D117" s="83"/>
      <c r="E117" s="53"/>
      <c r="F117" s="159" t="s">
        <v>11</v>
      </c>
      <c r="G117" s="160"/>
    </row>
    <row r="118" spans="1:7" ht="33" x14ac:dyDescent="0.2">
      <c r="A118" s="84">
        <v>17</v>
      </c>
      <c r="B118" s="85" t="s">
        <v>326</v>
      </c>
      <c r="C118" s="86">
        <v>100</v>
      </c>
      <c r="D118" s="83"/>
      <c r="E118" s="53"/>
      <c r="F118" s="85" t="s">
        <v>169</v>
      </c>
      <c r="G118" s="86">
        <v>100</v>
      </c>
    </row>
    <row r="119" spans="1:7" ht="115.5" x14ac:dyDescent="0.2">
      <c r="A119" s="84">
        <v>22</v>
      </c>
      <c r="B119" s="85" t="s">
        <v>327</v>
      </c>
      <c r="C119" s="86">
        <v>235</v>
      </c>
      <c r="D119" s="83" t="s">
        <v>509</v>
      </c>
      <c r="E119" s="53"/>
      <c r="F119" s="85" t="s">
        <v>328</v>
      </c>
      <c r="G119" s="86">
        <v>200</v>
      </c>
    </row>
    <row r="120" spans="1:7" ht="132" x14ac:dyDescent="0.2">
      <c r="A120" s="84">
        <v>42</v>
      </c>
      <c r="B120" s="85" t="s">
        <v>329</v>
      </c>
      <c r="C120" s="86">
        <v>100</v>
      </c>
      <c r="D120" s="83" t="s">
        <v>510</v>
      </c>
      <c r="E120" s="53"/>
      <c r="F120" s="85" t="s">
        <v>330</v>
      </c>
      <c r="G120" s="86">
        <v>90</v>
      </c>
    </row>
    <row r="121" spans="1:7" ht="66" x14ac:dyDescent="0.2">
      <c r="A121" s="84">
        <v>60</v>
      </c>
      <c r="B121" s="85" t="s">
        <v>331</v>
      </c>
      <c r="C121" s="86">
        <v>150</v>
      </c>
      <c r="D121" s="83" t="s">
        <v>332</v>
      </c>
      <c r="E121" s="53"/>
      <c r="F121" s="85" t="s">
        <v>207</v>
      </c>
      <c r="G121" s="86">
        <v>150</v>
      </c>
    </row>
    <row r="122" spans="1:7" ht="66" x14ac:dyDescent="0.2">
      <c r="A122" s="84">
        <v>83</v>
      </c>
      <c r="B122" s="85" t="s">
        <v>333</v>
      </c>
      <c r="C122" s="86">
        <v>200</v>
      </c>
      <c r="D122" s="83" t="s">
        <v>500</v>
      </c>
      <c r="E122" s="53"/>
      <c r="F122" s="85" t="s">
        <v>168</v>
      </c>
      <c r="G122" s="86">
        <v>200</v>
      </c>
    </row>
    <row r="123" spans="1:7" x14ac:dyDescent="0.2">
      <c r="A123" s="84">
        <v>89</v>
      </c>
      <c r="B123" s="85" t="s">
        <v>282</v>
      </c>
      <c r="C123" s="86">
        <v>60</v>
      </c>
      <c r="D123" s="83" t="s">
        <v>283</v>
      </c>
      <c r="E123" s="55"/>
      <c r="F123" s="85" t="s">
        <v>275</v>
      </c>
      <c r="G123" s="86">
        <v>60</v>
      </c>
    </row>
    <row r="124" spans="1:7" x14ac:dyDescent="0.2">
      <c r="A124" s="84">
        <v>90</v>
      </c>
      <c r="B124" s="85" t="s">
        <v>275</v>
      </c>
      <c r="C124" s="86">
        <v>40</v>
      </c>
      <c r="D124" s="83"/>
      <c r="E124" s="52"/>
      <c r="F124" s="85"/>
      <c r="G124" s="86"/>
    </row>
    <row r="125" spans="1:7" x14ac:dyDescent="0.2">
      <c r="A125" s="84"/>
      <c r="B125" s="85"/>
      <c r="C125" s="86"/>
      <c r="D125" s="83"/>
      <c r="E125" s="53"/>
      <c r="F125" s="54"/>
      <c r="G125" s="86"/>
    </row>
    <row r="126" spans="1:7" x14ac:dyDescent="0.2">
      <c r="A126" s="157" t="s">
        <v>36</v>
      </c>
      <c r="B126" s="158"/>
      <c r="C126" s="86">
        <f>SUM(C118:C125)</f>
        <v>885</v>
      </c>
      <c r="D126" s="83"/>
      <c r="E126" s="53"/>
      <c r="F126" s="56" t="s">
        <v>36</v>
      </c>
      <c r="G126" s="86">
        <f>SUM(G118:G125)</f>
        <v>800</v>
      </c>
    </row>
    <row r="127" spans="1:7" x14ac:dyDescent="0.2">
      <c r="A127" s="162" t="s">
        <v>178</v>
      </c>
      <c r="B127" s="163"/>
      <c r="C127" s="164"/>
      <c r="D127" s="83"/>
      <c r="E127" s="53"/>
      <c r="F127" s="162" t="s">
        <v>178</v>
      </c>
      <c r="G127" s="164"/>
    </row>
    <row r="128" spans="1:7" x14ac:dyDescent="0.2">
      <c r="A128" s="84">
        <v>92</v>
      </c>
      <c r="B128" s="85" t="s">
        <v>334</v>
      </c>
      <c r="C128" s="86">
        <v>50</v>
      </c>
      <c r="D128" s="83" t="s">
        <v>283</v>
      </c>
      <c r="E128" s="55"/>
      <c r="F128" s="54"/>
      <c r="G128" s="86"/>
    </row>
    <row r="129" spans="1:7" ht="66" x14ac:dyDescent="0.2">
      <c r="A129" s="84">
        <v>71</v>
      </c>
      <c r="B129" s="85" t="s">
        <v>303</v>
      </c>
      <c r="C129" s="86">
        <v>200</v>
      </c>
      <c r="D129" s="83" t="s">
        <v>511</v>
      </c>
      <c r="E129" s="58"/>
      <c r="F129" s="54" t="s">
        <v>183</v>
      </c>
      <c r="G129" s="86">
        <v>200</v>
      </c>
    </row>
    <row r="130" spans="1:7" ht="33" x14ac:dyDescent="0.2">
      <c r="A130" s="84">
        <v>79</v>
      </c>
      <c r="B130" s="85" t="s">
        <v>304</v>
      </c>
      <c r="C130" s="86">
        <v>200</v>
      </c>
      <c r="D130" s="83" t="s">
        <v>505</v>
      </c>
      <c r="E130" s="47"/>
      <c r="F130" s="54" t="s">
        <v>190</v>
      </c>
      <c r="G130" s="86">
        <v>150</v>
      </c>
    </row>
    <row r="131" spans="1:7" x14ac:dyDescent="0.2">
      <c r="A131" s="157" t="s">
        <v>194</v>
      </c>
      <c r="B131" s="158"/>
      <c r="C131" s="86">
        <f>SUM(C128:C130)</f>
        <v>450</v>
      </c>
      <c r="D131" s="83"/>
      <c r="E131" s="52"/>
      <c r="F131" s="56" t="s">
        <v>194</v>
      </c>
      <c r="G131" s="86">
        <f>SUM(G129:G130)</f>
        <v>350</v>
      </c>
    </row>
    <row r="132" spans="1:7" x14ac:dyDescent="0.2">
      <c r="A132" s="157" t="s">
        <v>208</v>
      </c>
      <c r="B132" s="158"/>
      <c r="C132" s="88">
        <f>C111+C126+C131</f>
        <v>1885</v>
      </c>
      <c r="D132" s="83"/>
      <c r="E132" s="53"/>
      <c r="F132" s="56" t="s">
        <v>208</v>
      </c>
      <c r="G132" s="88">
        <f>G111+G116+G126+G131</f>
        <v>1820</v>
      </c>
    </row>
    <row r="133" spans="1:7" x14ac:dyDescent="0.2">
      <c r="A133" s="165" t="s">
        <v>209</v>
      </c>
      <c r="B133" s="166"/>
      <c r="C133" s="167"/>
      <c r="D133" s="83"/>
      <c r="E133" s="55"/>
      <c r="F133" s="165" t="s">
        <v>209</v>
      </c>
      <c r="G133" s="167"/>
    </row>
    <row r="134" spans="1:7" x14ac:dyDescent="0.2">
      <c r="A134" s="159" t="s">
        <v>0</v>
      </c>
      <c r="B134" s="161"/>
      <c r="C134" s="160"/>
      <c r="D134" s="83"/>
      <c r="E134" s="55"/>
      <c r="F134" s="159" t="s">
        <v>0</v>
      </c>
      <c r="G134" s="160"/>
    </row>
    <row r="135" spans="1:7" ht="66" x14ac:dyDescent="0.2">
      <c r="A135" s="84">
        <v>2</v>
      </c>
      <c r="B135" s="85" t="s">
        <v>335</v>
      </c>
      <c r="C135" s="86">
        <v>70</v>
      </c>
      <c r="D135" s="83" t="s">
        <v>512</v>
      </c>
      <c r="E135" s="55"/>
      <c r="F135" s="85" t="s">
        <v>189</v>
      </c>
      <c r="G135" s="86">
        <v>15</v>
      </c>
    </row>
    <row r="136" spans="1:7" ht="49.5" x14ac:dyDescent="0.2">
      <c r="A136" s="84">
        <v>31</v>
      </c>
      <c r="B136" s="85" t="s">
        <v>336</v>
      </c>
      <c r="C136" s="86">
        <v>205</v>
      </c>
      <c r="D136" s="83" t="s">
        <v>513</v>
      </c>
      <c r="E136" s="55"/>
      <c r="F136" s="85" t="s">
        <v>337</v>
      </c>
      <c r="G136" s="86">
        <v>200</v>
      </c>
    </row>
    <row r="137" spans="1:7" x14ac:dyDescent="0.2">
      <c r="A137" s="84"/>
      <c r="B137" s="85"/>
      <c r="C137" s="86"/>
      <c r="D137" s="83"/>
      <c r="E137" s="55"/>
      <c r="F137" s="85" t="s">
        <v>227</v>
      </c>
      <c r="G137" s="86">
        <v>50</v>
      </c>
    </row>
    <row r="138" spans="1:7" ht="66" x14ac:dyDescent="0.2">
      <c r="A138" s="84">
        <v>73</v>
      </c>
      <c r="B138" s="85" t="s">
        <v>274</v>
      </c>
      <c r="C138" s="86">
        <v>200</v>
      </c>
      <c r="D138" s="83" t="s">
        <v>500</v>
      </c>
      <c r="E138" s="52"/>
      <c r="F138" s="85" t="s">
        <v>164</v>
      </c>
      <c r="G138" s="86">
        <v>200</v>
      </c>
    </row>
    <row r="139" spans="1:7" x14ac:dyDescent="0.2">
      <c r="A139" s="84">
        <v>89</v>
      </c>
      <c r="B139" s="85" t="s">
        <v>282</v>
      </c>
      <c r="C139" s="86">
        <v>50</v>
      </c>
      <c r="D139" s="83" t="s">
        <v>283</v>
      </c>
      <c r="E139" s="53"/>
      <c r="F139" s="85"/>
      <c r="G139" s="86"/>
    </row>
    <row r="140" spans="1:7" x14ac:dyDescent="0.2">
      <c r="A140" s="84">
        <v>90</v>
      </c>
      <c r="B140" s="85" t="s">
        <v>275</v>
      </c>
      <c r="C140" s="86">
        <v>30</v>
      </c>
      <c r="D140" s="83"/>
      <c r="E140" s="53"/>
      <c r="F140" s="85" t="s">
        <v>275</v>
      </c>
      <c r="G140" s="86">
        <v>40</v>
      </c>
    </row>
    <row r="141" spans="1:7" x14ac:dyDescent="0.2">
      <c r="A141" s="84"/>
      <c r="B141" s="85"/>
      <c r="C141" s="86"/>
      <c r="D141" s="83"/>
      <c r="E141" s="53"/>
      <c r="F141" s="54"/>
      <c r="G141" s="86"/>
    </row>
    <row r="142" spans="1:7" x14ac:dyDescent="0.2">
      <c r="A142" s="157" t="s">
        <v>161</v>
      </c>
      <c r="B142" s="158"/>
      <c r="C142" s="86">
        <f>SUM(C135:C141)</f>
        <v>555</v>
      </c>
      <c r="D142" s="83"/>
      <c r="E142" s="53"/>
      <c r="F142" s="56" t="s">
        <v>161</v>
      </c>
      <c r="G142" s="86">
        <f>SUM(G135:G141)</f>
        <v>505</v>
      </c>
    </row>
    <row r="143" spans="1:7" x14ac:dyDescent="0.2">
      <c r="A143" s="87"/>
      <c r="B143" s="87"/>
      <c r="C143" s="86"/>
      <c r="D143" s="83"/>
      <c r="E143" s="53"/>
      <c r="F143" s="159" t="s">
        <v>139</v>
      </c>
      <c r="G143" s="160"/>
    </row>
    <row r="144" spans="1:7" x14ac:dyDescent="0.2">
      <c r="A144" s="87"/>
      <c r="B144" s="87"/>
      <c r="C144" s="86"/>
      <c r="D144" s="83"/>
      <c r="E144" s="53"/>
      <c r="F144" s="54" t="s">
        <v>190</v>
      </c>
      <c r="G144" s="86">
        <v>150</v>
      </c>
    </row>
    <row r="145" spans="1:7" ht="33" x14ac:dyDescent="0.2">
      <c r="A145" s="87"/>
      <c r="B145" s="87"/>
      <c r="C145" s="86"/>
      <c r="D145" s="83"/>
      <c r="E145" s="53"/>
      <c r="F145" s="54" t="s">
        <v>191</v>
      </c>
      <c r="G145" s="86">
        <v>20</v>
      </c>
    </row>
    <row r="146" spans="1:7" x14ac:dyDescent="0.2">
      <c r="A146" s="87"/>
      <c r="B146" s="87"/>
      <c r="C146" s="86"/>
      <c r="D146" s="83"/>
      <c r="E146" s="53"/>
      <c r="F146" s="54"/>
      <c r="G146" s="86"/>
    </row>
    <row r="147" spans="1:7" x14ac:dyDescent="0.2">
      <c r="A147" s="87"/>
      <c r="B147" s="87"/>
      <c r="C147" s="86"/>
      <c r="D147" s="83"/>
      <c r="E147" s="53"/>
      <c r="F147" s="57" t="s">
        <v>140</v>
      </c>
      <c r="G147" s="86">
        <v>170</v>
      </c>
    </row>
    <row r="148" spans="1:7" x14ac:dyDescent="0.2">
      <c r="A148" s="159" t="s">
        <v>11</v>
      </c>
      <c r="B148" s="161"/>
      <c r="C148" s="160"/>
      <c r="D148" s="83"/>
      <c r="E148" s="53"/>
      <c r="F148" s="159" t="s">
        <v>11</v>
      </c>
      <c r="G148" s="160"/>
    </row>
    <row r="149" spans="1:7" x14ac:dyDescent="0.2">
      <c r="A149" s="84">
        <v>9</v>
      </c>
      <c r="B149" s="85" t="s">
        <v>201</v>
      </c>
      <c r="C149" s="86">
        <v>60</v>
      </c>
      <c r="D149" s="83"/>
      <c r="E149" s="53"/>
      <c r="F149" s="85" t="s">
        <v>201</v>
      </c>
      <c r="G149" s="86">
        <v>60</v>
      </c>
    </row>
    <row r="150" spans="1:7" ht="99" x14ac:dyDescent="0.2">
      <c r="A150" s="84">
        <v>24</v>
      </c>
      <c r="B150" s="85" t="s">
        <v>338</v>
      </c>
      <c r="C150" s="86">
        <v>210</v>
      </c>
      <c r="D150" s="83" t="s">
        <v>514</v>
      </c>
      <c r="E150" s="53"/>
      <c r="F150" s="85" t="s">
        <v>339</v>
      </c>
      <c r="G150" s="86">
        <v>200</v>
      </c>
    </row>
    <row r="151" spans="1:7" ht="49.5" x14ac:dyDescent="0.2">
      <c r="A151" s="84">
        <v>46</v>
      </c>
      <c r="B151" s="85" t="s">
        <v>340</v>
      </c>
      <c r="C151" s="86">
        <v>100</v>
      </c>
      <c r="D151" s="83" t="s">
        <v>515</v>
      </c>
      <c r="E151" s="53"/>
      <c r="F151" s="85" t="s">
        <v>341</v>
      </c>
      <c r="G151" s="86">
        <v>105</v>
      </c>
    </row>
    <row r="152" spans="1:7" x14ac:dyDescent="0.2">
      <c r="A152" s="84">
        <v>56</v>
      </c>
      <c r="B152" s="85" t="s">
        <v>342</v>
      </c>
      <c r="C152" s="86">
        <v>150</v>
      </c>
      <c r="D152" s="83" t="s">
        <v>283</v>
      </c>
      <c r="E152" s="55"/>
      <c r="F152" s="85" t="s">
        <v>202</v>
      </c>
      <c r="G152" s="86">
        <v>150</v>
      </c>
    </row>
    <row r="153" spans="1:7" ht="33" x14ac:dyDescent="0.2">
      <c r="A153" s="84">
        <v>68</v>
      </c>
      <c r="B153" s="85" t="s">
        <v>343</v>
      </c>
      <c r="C153" s="86">
        <v>200</v>
      </c>
      <c r="D153" s="83" t="s">
        <v>516</v>
      </c>
      <c r="E153" s="52"/>
      <c r="F153" s="85" t="s">
        <v>344</v>
      </c>
      <c r="G153" s="86">
        <v>200</v>
      </c>
    </row>
    <row r="154" spans="1:7" x14ac:dyDescent="0.2">
      <c r="A154" s="84">
        <v>89</v>
      </c>
      <c r="B154" s="85" t="s">
        <v>282</v>
      </c>
      <c r="C154" s="86">
        <v>30</v>
      </c>
      <c r="D154" s="83" t="s">
        <v>283</v>
      </c>
      <c r="E154" s="53"/>
      <c r="F154" s="85" t="s">
        <v>275</v>
      </c>
      <c r="G154" s="86">
        <v>50</v>
      </c>
    </row>
    <row r="155" spans="1:7" x14ac:dyDescent="0.2">
      <c r="A155" s="84">
        <v>90</v>
      </c>
      <c r="B155" s="85" t="s">
        <v>275</v>
      </c>
      <c r="C155" s="86">
        <v>30</v>
      </c>
      <c r="D155" s="83"/>
      <c r="E155" s="53"/>
      <c r="F155" s="85"/>
      <c r="G155" s="86"/>
    </row>
    <row r="156" spans="1:7" x14ac:dyDescent="0.2">
      <c r="A156" s="157" t="s">
        <v>36</v>
      </c>
      <c r="B156" s="158"/>
      <c r="C156" s="86">
        <f>SUM(C149:C155)</f>
        <v>780</v>
      </c>
      <c r="D156" s="83"/>
      <c r="E156" s="53"/>
      <c r="F156" s="56" t="s">
        <v>36</v>
      </c>
      <c r="G156" s="86">
        <f>SUM(G149:G155)</f>
        <v>765</v>
      </c>
    </row>
    <row r="157" spans="1:7" x14ac:dyDescent="0.2">
      <c r="A157" s="162" t="s">
        <v>178</v>
      </c>
      <c r="B157" s="163"/>
      <c r="C157" s="164"/>
      <c r="D157" s="83"/>
      <c r="E157" s="55"/>
      <c r="F157" s="162" t="s">
        <v>178</v>
      </c>
      <c r="G157" s="164"/>
    </row>
    <row r="158" spans="1:7" ht="33" x14ac:dyDescent="0.2">
      <c r="A158" s="84">
        <v>63</v>
      </c>
      <c r="B158" s="85" t="s">
        <v>291</v>
      </c>
      <c r="C158" s="86">
        <v>110</v>
      </c>
      <c r="D158" s="83" t="s">
        <v>345</v>
      </c>
      <c r="E158" s="58"/>
      <c r="F158" s="54"/>
      <c r="G158" s="86"/>
    </row>
    <row r="159" spans="1:7" x14ac:dyDescent="0.2">
      <c r="A159" s="84">
        <v>93</v>
      </c>
      <c r="B159" s="85" t="s">
        <v>346</v>
      </c>
      <c r="C159" s="86">
        <v>40</v>
      </c>
      <c r="D159" s="83" t="s">
        <v>283</v>
      </c>
      <c r="E159" s="47"/>
      <c r="F159" s="54" t="s">
        <v>183</v>
      </c>
      <c r="G159" s="86">
        <v>200</v>
      </c>
    </row>
    <row r="160" spans="1:7" ht="33" x14ac:dyDescent="0.2">
      <c r="A160" s="84">
        <v>78</v>
      </c>
      <c r="B160" s="85" t="s">
        <v>285</v>
      </c>
      <c r="C160" s="86">
        <v>150</v>
      </c>
      <c r="D160" s="83" t="s">
        <v>502</v>
      </c>
      <c r="E160" s="52"/>
      <c r="F160" s="54" t="s">
        <v>190</v>
      </c>
      <c r="G160" s="86">
        <v>150</v>
      </c>
    </row>
    <row r="161" spans="1:7" x14ac:dyDescent="0.2">
      <c r="A161" s="157" t="s">
        <v>194</v>
      </c>
      <c r="B161" s="158"/>
      <c r="C161" s="86">
        <f>SUM(C158:C160)</f>
        <v>300</v>
      </c>
      <c r="D161" s="83"/>
      <c r="E161" s="53"/>
      <c r="F161" s="56" t="s">
        <v>194</v>
      </c>
      <c r="G161" s="86">
        <f>SUM(G159:G160)</f>
        <v>350</v>
      </c>
    </row>
    <row r="162" spans="1:7" x14ac:dyDescent="0.2">
      <c r="A162" s="157" t="s">
        <v>211</v>
      </c>
      <c r="B162" s="158"/>
      <c r="C162" s="88">
        <f>C142+C156+C161</f>
        <v>1635</v>
      </c>
      <c r="D162" s="83"/>
      <c r="E162" s="53"/>
      <c r="F162" s="56" t="s">
        <v>211</v>
      </c>
      <c r="G162" s="88">
        <f>G142+G147+G156+G161</f>
        <v>1790</v>
      </c>
    </row>
    <row r="163" spans="1:7" x14ac:dyDescent="0.2">
      <c r="A163" s="165" t="s">
        <v>347</v>
      </c>
      <c r="B163" s="166"/>
      <c r="C163" s="167"/>
      <c r="D163" s="83"/>
      <c r="E163" s="52"/>
      <c r="F163" s="165" t="s">
        <v>348</v>
      </c>
      <c r="G163" s="167"/>
    </row>
    <row r="164" spans="1:7" x14ac:dyDescent="0.2">
      <c r="A164" s="159" t="s">
        <v>0</v>
      </c>
      <c r="B164" s="161"/>
      <c r="C164" s="160"/>
      <c r="D164" s="83"/>
      <c r="E164" s="52"/>
      <c r="F164" s="159" t="s">
        <v>0</v>
      </c>
      <c r="G164" s="160"/>
    </row>
    <row r="165" spans="1:7" x14ac:dyDescent="0.2">
      <c r="A165" s="84">
        <v>18</v>
      </c>
      <c r="B165" s="85" t="s">
        <v>305</v>
      </c>
      <c r="C165" s="86">
        <v>60</v>
      </c>
      <c r="D165" s="83"/>
      <c r="E165" s="52"/>
      <c r="F165" s="85" t="s">
        <v>305</v>
      </c>
      <c r="G165" s="86">
        <v>60</v>
      </c>
    </row>
    <row r="166" spans="1:7" ht="49.5" x14ac:dyDescent="0.2">
      <c r="A166" s="84">
        <v>44</v>
      </c>
      <c r="B166" s="85" t="s">
        <v>349</v>
      </c>
      <c r="C166" s="86">
        <v>105</v>
      </c>
      <c r="D166" s="83" t="s">
        <v>517</v>
      </c>
      <c r="E166" s="52"/>
      <c r="F166" s="85" t="s">
        <v>350</v>
      </c>
      <c r="G166" s="86">
        <v>100</v>
      </c>
    </row>
    <row r="167" spans="1:7" x14ac:dyDescent="0.2">
      <c r="A167" s="84">
        <v>59</v>
      </c>
      <c r="B167" s="85" t="s">
        <v>351</v>
      </c>
      <c r="C167" s="86">
        <v>150</v>
      </c>
      <c r="D167" s="83"/>
      <c r="E167" s="53"/>
      <c r="F167" s="85" t="s">
        <v>351</v>
      </c>
      <c r="G167" s="86">
        <v>150</v>
      </c>
    </row>
    <row r="168" spans="1:7" ht="33" x14ac:dyDescent="0.2">
      <c r="A168" s="84">
        <v>63</v>
      </c>
      <c r="B168" s="85" t="s">
        <v>352</v>
      </c>
      <c r="C168" s="86">
        <v>100</v>
      </c>
      <c r="D168" s="83" t="s">
        <v>292</v>
      </c>
      <c r="E168" s="53"/>
      <c r="F168" s="85"/>
      <c r="G168" s="86"/>
    </row>
    <row r="169" spans="1:7" ht="49.5" x14ac:dyDescent="0.2">
      <c r="A169" s="84">
        <v>77</v>
      </c>
      <c r="B169" s="85" t="s">
        <v>353</v>
      </c>
      <c r="C169" s="86">
        <v>200</v>
      </c>
      <c r="D169" s="83" t="s">
        <v>533</v>
      </c>
      <c r="E169" s="53"/>
      <c r="F169" s="85" t="s">
        <v>172</v>
      </c>
      <c r="G169" s="86">
        <v>200</v>
      </c>
    </row>
    <row r="170" spans="1:7" x14ac:dyDescent="0.2">
      <c r="A170" s="84">
        <v>89</v>
      </c>
      <c r="B170" s="85" t="s">
        <v>282</v>
      </c>
      <c r="C170" s="86">
        <v>20</v>
      </c>
      <c r="D170" s="83" t="s">
        <v>283</v>
      </c>
      <c r="E170" s="53"/>
      <c r="F170" s="85"/>
      <c r="G170" s="86"/>
    </row>
    <row r="171" spans="1:7" x14ac:dyDescent="0.2">
      <c r="A171" s="84">
        <v>90</v>
      </c>
      <c r="B171" s="85" t="s">
        <v>275</v>
      </c>
      <c r="C171" s="86">
        <v>30</v>
      </c>
      <c r="D171" s="83"/>
      <c r="E171" s="53"/>
      <c r="F171" s="85" t="s">
        <v>275</v>
      </c>
      <c r="G171" s="86">
        <v>40</v>
      </c>
    </row>
    <row r="172" spans="1:7" x14ac:dyDescent="0.2">
      <c r="A172" s="157" t="s">
        <v>161</v>
      </c>
      <c r="B172" s="158"/>
      <c r="C172" s="86">
        <f>SUM(C165:C171)</f>
        <v>665</v>
      </c>
      <c r="D172" s="83"/>
      <c r="E172" s="53"/>
      <c r="F172" s="56" t="s">
        <v>161</v>
      </c>
      <c r="G172" s="86">
        <f>SUM(G165:G171)</f>
        <v>550</v>
      </c>
    </row>
    <row r="173" spans="1:7" x14ac:dyDescent="0.2">
      <c r="A173" s="87"/>
      <c r="B173" s="87"/>
      <c r="C173" s="86"/>
      <c r="D173" s="83"/>
      <c r="E173" s="53"/>
      <c r="F173" s="159" t="s">
        <v>139</v>
      </c>
      <c r="G173" s="160"/>
    </row>
    <row r="174" spans="1:7" x14ac:dyDescent="0.2">
      <c r="A174" s="87"/>
      <c r="B174" s="87"/>
      <c r="C174" s="86"/>
      <c r="D174" s="83"/>
      <c r="E174" s="53"/>
      <c r="F174" s="54" t="s">
        <v>190</v>
      </c>
      <c r="G174" s="86">
        <v>150</v>
      </c>
    </row>
    <row r="175" spans="1:7" ht="33" x14ac:dyDescent="0.2">
      <c r="A175" s="87"/>
      <c r="B175" s="87"/>
      <c r="C175" s="86"/>
      <c r="D175" s="83"/>
      <c r="E175" s="53"/>
      <c r="F175" s="54" t="s">
        <v>191</v>
      </c>
      <c r="G175" s="86">
        <v>20</v>
      </c>
    </row>
    <row r="176" spans="1:7" x14ac:dyDescent="0.2">
      <c r="A176" s="87"/>
      <c r="B176" s="87"/>
      <c r="C176" s="86"/>
      <c r="D176" s="83"/>
      <c r="E176" s="53"/>
      <c r="F176" s="54"/>
      <c r="G176" s="86"/>
    </row>
    <row r="177" spans="1:7" x14ac:dyDescent="0.2">
      <c r="A177" s="87"/>
      <c r="B177" s="87"/>
      <c r="C177" s="86"/>
      <c r="D177" s="83"/>
      <c r="E177" s="53"/>
      <c r="F177" s="57" t="s">
        <v>140</v>
      </c>
      <c r="G177" s="86">
        <v>170</v>
      </c>
    </row>
    <row r="178" spans="1:7" x14ac:dyDescent="0.2">
      <c r="A178" s="159" t="s">
        <v>11</v>
      </c>
      <c r="B178" s="161"/>
      <c r="C178" s="160"/>
      <c r="D178" s="83"/>
      <c r="E178" s="55"/>
      <c r="F178" s="159" t="s">
        <v>11</v>
      </c>
      <c r="G178" s="160"/>
    </row>
    <row r="179" spans="1:7" x14ac:dyDescent="0.2">
      <c r="A179" s="84">
        <v>4</v>
      </c>
      <c r="B179" s="85" t="s">
        <v>354</v>
      </c>
      <c r="C179" s="86">
        <v>100</v>
      </c>
      <c r="D179" s="83"/>
      <c r="E179" s="52"/>
      <c r="F179" s="85" t="s">
        <v>354</v>
      </c>
      <c r="G179" s="86">
        <v>60</v>
      </c>
    </row>
    <row r="180" spans="1:7" ht="33" x14ac:dyDescent="0.2">
      <c r="A180" s="84">
        <v>19</v>
      </c>
      <c r="B180" s="85" t="s">
        <v>355</v>
      </c>
      <c r="C180" s="86">
        <v>210</v>
      </c>
      <c r="D180" s="83" t="s">
        <v>356</v>
      </c>
      <c r="E180" s="53"/>
      <c r="F180" s="85" t="s">
        <v>357</v>
      </c>
      <c r="G180" s="86">
        <v>210</v>
      </c>
    </row>
    <row r="181" spans="1:7" ht="115.5" x14ac:dyDescent="0.2">
      <c r="A181" s="84">
        <v>49</v>
      </c>
      <c r="B181" s="85" t="s">
        <v>358</v>
      </c>
      <c r="C181" s="86">
        <v>90</v>
      </c>
      <c r="D181" s="83" t="s">
        <v>518</v>
      </c>
      <c r="E181" s="53"/>
      <c r="F181" s="85" t="s">
        <v>359</v>
      </c>
      <c r="G181" s="86">
        <v>100</v>
      </c>
    </row>
    <row r="182" spans="1:7" x14ac:dyDescent="0.2">
      <c r="A182" s="84">
        <v>55</v>
      </c>
      <c r="B182" s="85" t="s">
        <v>360</v>
      </c>
      <c r="C182" s="86">
        <v>150</v>
      </c>
      <c r="D182" s="83"/>
      <c r="E182" s="53"/>
      <c r="F182" s="85" t="s">
        <v>360</v>
      </c>
      <c r="G182" s="86">
        <v>150</v>
      </c>
    </row>
    <row r="183" spans="1:7" ht="66" x14ac:dyDescent="0.2">
      <c r="A183" s="84">
        <v>64</v>
      </c>
      <c r="B183" s="85" t="s">
        <v>361</v>
      </c>
      <c r="C183" s="86">
        <v>200</v>
      </c>
      <c r="D183" s="83" t="s">
        <v>500</v>
      </c>
      <c r="E183" s="55"/>
      <c r="F183" s="85" t="s">
        <v>170</v>
      </c>
      <c r="G183" s="86">
        <v>200</v>
      </c>
    </row>
    <row r="184" spans="1:7" x14ac:dyDescent="0.2">
      <c r="A184" s="84">
        <v>89</v>
      </c>
      <c r="B184" s="85" t="s">
        <v>282</v>
      </c>
      <c r="C184" s="86">
        <v>50</v>
      </c>
      <c r="D184" s="83" t="s">
        <v>283</v>
      </c>
      <c r="E184" s="58"/>
      <c r="F184" s="85" t="s">
        <v>275</v>
      </c>
      <c r="G184" s="86">
        <v>50</v>
      </c>
    </row>
    <row r="185" spans="1:7" x14ac:dyDescent="0.2">
      <c r="A185" s="84">
        <v>90</v>
      </c>
      <c r="B185" s="85" t="s">
        <v>275</v>
      </c>
      <c r="C185" s="86">
        <v>40</v>
      </c>
      <c r="D185" s="83"/>
      <c r="E185" s="47"/>
      <c r="F185" s="85"/>
      <c r="G185" s="86"/>
    </row>
    <row r="186" spans="1:7" x14ac:dyDescent="0.2">
      <c r="A186" s="84">
        <v>96</v>
      </c>
      <c r="B186" s="85" t="s">
        <v>362</v>
      </c>
      <c r="C186" s="86">
        <v>20</v>
      </c>
      <c r="D186" s="83" t="s">
        <v>283</v>
      </c>
      <c r="E186" s="80"/>
      <c r="F186" s="85"/>
      <c r="G186" s="86"/>
    </row>
    <row r="187" spans="1:7" x14ac:dyDescent="0.2">
      <c r="A187" s="157" t="s">
        <v>36</v>
      </c>
      <c r="B187" s="158"/>
      <c r="C187" s="86">
        <f>SUM(C179:C186)</f>
        <v>860</v>
      </c>
      <c r="D187" s="83"/>
      <c r="E187" s="53"/>
      <c r="F187" s="56" t="s">
        <v>36</v>
      </c>
      <c r="G187" s="86">
        <f>SUM(G179:G186)</f>
        <v>770</v>
      </c>
    </row>
    <row r="188" spans="1:7" x14ac:dyDescent="0.2">
      <c r="A188" s="162" t="s">
        <v>178</v>
      </c>
      <c r="B188" s="163"/>
      <c r="C188" s="164"/>
      <c r="D188" s="83"/>
      <c r="E188" s="53"/>
      <c r="F188" s="162" t="s">
        <v>178</v>
      </c>
      <c r="G188" s="164"/>
    </row>
    <row r="189" spans="1:7" x14ac:dyDescent="0.2">
      <c r="A189" s="84">
        <v>87</v>
      </c>
      <c r="B189" s="85" t="s">
        <v>363</v>
      </c>
      <c r="C189" s="86">
        <v>36</v>
      </c>
      <c r="D189" s="83" t="s">
        <v>283</v>
      </c>
      <c r="E189" s="53"/>
      <c r="F189" s="54"/>
      <c r="G189" s="86"/>
    </row>
    <row r="190" spans="1:7" ht="66" x14ac:dyDescent="0.2">
      <c r="A190" s="84">
        <v>71</v>
      </c>
      <c r="B190" s="85" t="s">
        <v>303</v>
      </c>
      <c r="C190" s="86">
        <v>205</v>
      </c>
      <c r="D190" s="83" t="s">
        <v>500</v>
      </c>
      <c r="E190" s="53"/>
      <c r="F190" s="54" t="s">
        <v>183</v>
      </c>
      <c r="G190" s="86">
        <v>200</v>
      </c>
    </row>
    <row r="191" spans="1:7" x14ac:dyDescent="0.2">
      <c r="A191" s="84">
        <v>79</v>
      </c>
      <c r="B191" s="85" t="s">
        <v>364</v>
      </c>
      <c r="C191" s="86">
        <v>200</v>
      </c>
      <c r="D191" s="83" t="s">
        <v>505</v>
      </c>
      <c r="E191" s="53"/>
      <c r="F191" s="54" t="s">
        <v>190</v>
      </c>
      <c r="G191" s="86">
        <v>150</v>
      </c>
    </row>
    <row r="192" spans="1:7" x14ac:dyDescent="0.2">
      <c r="A192" s="157" t="s">
        <v>194</v>
      </c>
      <c r="B192" s="158"/>
      <c r="C192" s="86">
        <f>SUM(C189:C191)</f>
        <v>441</v>
      </c>
      <c r="D192" s="83"/>
      <c r="E192" s="53"/>
      <c r="F192" s="56" t="s">
        <v>194</v>
      </c>
      <c r="G192" s="86">
        <f>SUM(G190:G191)</f>
        <v>350</v>
      </c>
    </row>
    <row r="193" spans="1:7" x14ac:dyDescent="0.2">
      <c r="A193" s="157" t="s">
        <v>365</v>
      </c>
      <c r="B193" s="158"/>
      <c r="C193" s="88">
        <f>C172+C187+C192</f>
        <v>1966</v>
      </c>
      <c r="D193" s="83"/>
      <c r="E193" s="55"/>
      <c r="F193" s="56" t="s">
        <v>365</v>
      </c>
      <c r="G193" s="88">
        <f>G172+G177+G187+G192</f>
        <v>1840</v>
      </c>
    </row>
    <row r="194" spans="1:7" x14ac:dyDescent="0.2">
      <c r="A194" s="165" t="s">
        <v>212</v>
      </c>
      <c r="B194" s="166"/>
      <c r="C194" s="167"/>
      <c r="D194" s="83"/>
      <c r="E194" s="53"/>
      <c r="F194" s="165" t="s">
        <v>212</v>
      </c>
      <c r="G194" s="167"/>
    </row>
    <row r="195" spans="1:7" x14ac:dyDescent="0.2">
      <c r="A195" s="159" t="s">
        <v>0</v>
      </c>
      <c r="B195" s="161"/>
      <c r="C195" s="160"/>
      <c r="D195" s="83"/>
      <c r="E195" s="53"/>
      <c r="F195" s="159" t="s">
        <v>0</v>
      </c>
      <c r="G195" s="160"/>
    </row>
    <row r="196" spans="1:7" ht="66" x14ac:dyDescent="0.2">
      <c r="A196" s="84">
        <v>3</v>
      </c>
      <c r="B196" s="85" t="s">
        <v>366</v>
      </c>
      <c r="C196" s="86">
        <v>70</v>
      </c>
      <c r="D196" s="83" t="s">
        <v>519</v>
      </c>
      <c r="E196" s="53"/>
      <c r="F196" s="85" t="s">
        <v>189</v>
      </c>
      <c r="G196" s="86">
        <v>15</v>
      </c>
    </row>
    <row r="197" spans="1:7" x14ac:dyDescent="0.2">
      <c r="A197" s="84"/>
      <c r="B197" s="85"/>
      <c r="C197" s="86"/>
      <c r="D197" s="83"/>
      <c r="E197" s="53"/>
      <c r="F197" s="85" t="s">
        <v>40</v>
      </c>
      <c r="G197" s="86">
        <v>10</v>
      </c>
    </row>
    <row r="198" spans="1:7" ht="33" x14ac:dyDescent="0.2">
      <c r="A198" s="84">
        <v>16</v>
      </c>
      <c r="B198" s="85" t="s">
        <v>367</v>
      </c>
      <c r="C198" s="86">
        <v>60</v>
      </c>
      <c r="D198" s="83"/>
      <c r="E198" s="53"/>
      <c r="F198" s="85" t="s">
        <v>367</v>
      </c>
      <c r="G198" s="86">
        <v>60</v>
      </c>
    </row>
    <row r="199" spans="1:7" ht="49.5" x14ac:dyDescent="0.2">
      <c r="A199" s="84">
        <v>36</v>
      </c>
      <c r="B199" s="85" t="s">
        <v>368</v>
      </c>
      <c r="C199" s="86">
        <v>155</v>
      </c>
      <c r="D199" s="83" t="s">
        <v>369</v>
      </c>
      <c r="E199" s="53"/>
      <c r="F199" s="85" t="s">
        <v>370</v>
      </c>
      <c r="G199" s="86">
        <v>150</v>
      </c>
    </row>
    <row r="200" spans="1:7" ht="66" x14ac:dyDescent="0.2">
      <c r="A200" s="84">
        <v>75</v>
      </c>
      <c r="B200" s="85" t="s">
        <v>308</v>
      </c>
      <c r="C200" s="86">
        <v>200</v>
      </c>
      <c r="D200" s="83" t="s">
        <v>500</v>
      </c>
      <c r="E200" s="53"/>
      <c r="F200" s="85" t="s">
        <v>309</v>
      </c>
      <c r="G200" s="86">
        <v>200</v>
      </c>
    </row>
    <row r="201" spans="1:7" x14ac:dyDescent="0.2">
      <c r="A201" s="84">
        <v>90</v>
      </c>
      <c r="B201" s="85" t="s">
        <v>275</v>
      </c>
      <c r="C201" s="86">
        <v>20</v>
      </c>
      <c r="D201" s="83"/>
      <c r="E201" s="53"/>
      <c r="F201" s="85" t="s">
        <v>275</v>
      </c>
      <c r="G201" s="86">
        <v>70</v>
      </c>
    </row>
    <row r="202" spans="1:7" x14ac:dyDescent="0.2">
      <c r="A202" s="84"/>
      <c r="B202" s="85"/>
      <c r="C202" s="86"/>
      <c r="D202" s="83"/>
      <c r="E202" s="53"/>
      <c r="F202" s="54"/>
      <c r="G202" s="86"/>
    </row>
    <row r="203" spans="1:7" x14ac:dyDescent="0.2">
      <c r="A203" s="157" t="s">
        <v>161</v>
      </c>
      <c r="B203" s="158"/>
      <c r="C203" s="86">
        <f>SUM(C196:C202)</f>
        <v>505</v>
      </c>
      <c r="D203" s="83"/>
      <c r="E203" s="55"/>
      <c r="F203" s="56" t="s">
        <v>161</v>
      </c>
      <c r="G203" s="86">
        <f>SUM(G196:G201)</f>
        <v>505</v>
      </c>
    </row>
    <row r="204" spans="1:7" x14ac:dyDescent="0.2">
      <c r="A204" s="87"/>
      <c r="B204" s="87"/>
      <c r="C204" s="86"/>
      <c r="D204" s="83"/>
      <c r="E204" s="55"/>
      <c r="F204" s="159" t="s">
        <v>139</v>
      </c>
      <c r="G204" s="160"/>
    </row>
    <row r="205" spans="1:7" x14ac:dyDescent="0.2">
      <c r="A205" s="87"/>
      <c r="B205" s="87"/>
      <c r="C205" s="86"/>
      <c r="D205" s="83"/>
      <c r="E205" s="55"/>
      <c r="F205" s="54" t="s">
        <v>190</v>
      </c>
      <c r="G205" s="86">
        <v>150</v>
      </c>
    </row>
    <row r="206" spans="1:7" ht="33" x14ac:dyDescent="0.2">
      <c r="A206" s="87"/>
      <c r="B206" s="87"/>
      <c r="C206" s="86"/>
      <c r="D206" s="83"/>
      <c r="E206" s="55"/>
      <c r="F206" s="54" t="s">
        <v>191</v>
      </c>
      <c r="G206" s="86">
        <v>20</v>
      </c>
    </row>
    <row r="207" spans="1:7" x14ac:dyDescent="0.2">
      <c r="A207" s="87"/>
      <c r="B207" s="87"/>
      <c r="C207" s="86"/>
      <c r="D207" s="83"/>
      <c r="E207" s="55"/>
      <c r="F207" s="54"/>
      <c r="G207" s="86"/>
    </row>
    <row r="208" spans="1:7" x14ac:dyDescent="0.2">
      <c r="A208" s="87"/>
      <c r="B208" s="87"/>
      <c r="C208" s="86"/>
      <c r="D208" s="83"/>
      <c r="E208" s="55"/>
      <c r="F208" s="57" t="s">
        <v>140</v>
      </c>
      <c r="G208" s="86">
        <v>170</v>
      </c>
    </row>
    <row r="209" spans="1:7" x14ac:dyDescent="0.2">
      <c r="A209" s="159" t="s">
        <v>11</v>
      </c>
      <c r="B209" s="161"/>
      <c r="C209" s="160"/>
      <c r="D209" s="83"/>
      <c r="E209" s="52"/>
      <c r="F209" s="159" t="s">
        <v>11</v>
      </c>
      <c r="G209" s="160"/>
    </row>
    <row r="210" spans="1:7" ht="66" x14ac:dyDescent="0.2">
      <c r="A210" s="84">
        <v>11</v>
      </c>
      <c r="B210" s="85" t="s">
        <v>371</v>
      </c>
      <c r="C210" s="86">
        <v>60</v>
      </c>
      <c r="D210" s="83"/>
      <c r="E210" s="53"/>
      <c r="F210" s="85" t="s">
        <v>371</v>
      </c>
      <c r="G210" s="86">
        <v>60</v>
      </c>
    </row>
    <row r="211" spans="1:7" ht="33" x14ac:dyDescent="0.2">
      <c r="A211" s="84">
        <v>26</v>
      </c>
      <c r="B211" s="85" t="s">
        <v>372</v>
      </c>
      <c r="C211" s="86">
        <v>230</v>
      </c>
      <c r="D211" s="83"/>
      <c r="E211" s="53"/>
      <c r="F211" s="85" t="s">
        <v>372</v>
      </c>
      <c r="G211" s="86">
        <v>230</v>
      </c>
    </row>
    <row r="212" spans="1:7" ht="49.5" x14ac:dyDescent="0.2">
      <c r="A212" s="84">
        <v>53</v>
      </c>
      <c r="B212" s="85" t="s">
        <v>373</v>
      </c>
      <c r="C212" s="86">
        <v>250</v>
      </c>
      <c r="D212" s="83" t="s">
        <v>520</v>
      </c>
      <c r="E212" s="53"/>
      <c r="F212" s="85" t="s">
        <v>374</v>
      </c>
      <c r="G212" s="86">
        <v>90</v>
      </c>
    </row>
    <row r="213" spans="1:7" x14ac:dyDescent="0.2">
      <c r="A213" s="84"/>
      <c r="B213" s="85"/>
      <c r="C213" s="86"/>
      <c r="D213" s="83"/>
      <c r="E213" s="53"/>
      <c r="F213" s="85" t="s">
        <v>202</v>
      </c>
      <c r="G213" s="86">
        <v>150</v>
      </c>
    </row>
    <row r="214" spans="1:7" ht="66" x14ac:dyDescent="0.2">
      <c r="A214" s="84">
        <v>81</v>
      </c>
      <c r="B214" s="85" t="s">
        <v>375</v>
      </c>
      <c r="C214" s="86">
        <v>200</v>
      </c>
      <c r="D214" s="83" t="s">
        <v>500</v>
      </c>
      <c r="E214" s="55"/>
      <c r="F214" s="85" t="s">
        <v>376</v>
      </c>
      <c r="G214" s="86">
        <v>200</v>
      </c>
    </row>
    <row r="215" spans="1:7" x14ac:dyDescent="0.2">
      <c r="A215" s="84">
        <v>89</v>
      </c>
      <c r="B215" s="85" t="s">
        <v>282</v>
      </c>
      <c r="C215" s="86">
        <v>30</v>
      </c>
      <c r="D215" s="83" t="s">
        <v>283</v>
      </c>
      <c r="E215" s="58"/>
      <c r="F215" s="85" t="s">
        <v>275</v>
      </c>
      <c r="G215" s="86">
        <v>50</v>
      </c>
    </row>
    <row r="216" spans="1:7" x14ac:dyDescent="0.2">
      <c r="A216" s="84">
        <v>90</v>
      </c>
      <c r="B216" s="85" t="s">
        <v>275</v>
      </c>
      <c r="C216" s="86">
        <v>20</v>
      </c>
      <c r="D216" s="83"/>
      <c r="E216" s="47"/>
      <c r="F216" s="85"/>
      <c r="G216" s="86"/>
    </row>
    <row r="217" spans="1:7" x14ac:dyDescent="0.2">
      <c r="A217" s="84"/>
      <c r="B217" s="85"/>
      <c r="C217" s="86"/>
      <c r="D217" s="83"/>
      <c r="E217" s="80"/>
      <c r="F217" s="54"/>
      <c r="G217" s="86"/>
    </row>
    <row r="218" spans="1:7" x14ac:dyDescent="0.2">
      <c r="A218" s="157" t="s">
        <v>36</v>
      </c>
      <c r="B218" s="158"/>
      <c r="C218" s="86">
        <f>SUM(C210:C217)</f>
        <v>790</v>
      </c>
      <c r="D218" s="83"/>
      <c r="E218" s="53"/>
      <c r="F218" s="56" t="s">
        <v>36</v>
      </c>
      <c r="G218" s="86">
        <f>SUM(G210:G217)</f>
        <v>780</v>
      </c>
    </row>
    <row r="219" spans="1:7" x14ac:dyDescent="0.2">
      <c r="A219" s="162" t="s">
        <v>178</v>
      </c>
      <c r="B219" s="163"/>
      <c r="C219" s="164"/>
      <c r="D219" s="83"/>
      <c r="E219" s="53"/>
      <c r="F219" s="162" t="s">
        <v>178</v>
      </c>
      <c r="G219" s="164"/>
    </row>
    <row r="220" spans="1:7" x14ac:dyDescent="0.2">
      <c r="A220" s="84">
        <v>63</v>
      </c>
      <c r="B220" s="85" t="s">
        <v>377</v>
      </c>
      <c r="C220" s="86">
        <v>140</v>
      </c>
      <c r="D220" s="83"/>
      <c r="E220" s="53"/>
      <c r="F220" s="54"/>
      <c r="G220" s="86"/>
    </row>
    <row r="221" spans="1:7" x14ac:dyDescent="0.2">
      <c r="A221" s="84">
        <v>94</v>
      </c>
      <c r="B221" s="85" t="s">
        <v>284</v>
      </c>
      <c r="C221" s="86">
        <v>20</v>
      </c>
      <c r="D221" s="83" t="s">
        <v>283</v>
      </c>
      <c r="E221" s="53"/>
      <c r="F221" s="54" t="s">
        <v>183</v>
      </c>
      <c r="G221" s="86">
        <v>200</v>
      </c>
    </row>
    <row r="222" spans="1:7" ht="33" x14ac:dyDescent="0.2">
      <c r="A222" s="84">
        <v>78</v>
      </c>
      <c r="B222" s="85" t="s">
        <v>378</v>
      </c>
      <c r="C222" s="86">
        <v>200</v>
      </c>
      <c r="D222" s="83" t="s">
        <v>283</v>
      </c>
      <c r="E222" s="55"/>
      <c r="F222" s="54" t="s">
        <v>190</v>
      </c>
      <c r="G222" s="86">
        <v>150</v>
      </c>
    </row>
    <row r="223" spans="1:7" x14ac:dyDescent="0.2">
      <c r="A223" s="157" t="s">
        <v>194</v>
      </c>
      <c r="B223" s="158"/>
      <c r="C223" s="86">
        <f>SUM(C220:C222)</f>
        <v>360</v>
      </c>
      <c r="D223" s="83"/>
      <c r="E223" s="52"/>
      <c r="F223" s="56" t="s">
        <v>194</v>
      </c>
      <c r="G223" s="86">
        <f>SUM(G221:G222)</f>
        <v>350</v>
      </c>
    </row>
    <row r="224" spans="1:7" x14ac:dyDescent="0.2">
      <c r="A224" s="157" t="s">
        <v>213</v>
      </c>
      <c r="B224" s="158"/>
      <c r="C224" s="88">
        <f>C203+C218+C223</f>
        <v>1655</v>
      </c>
      <c r="D224" s="83"/>
      <c r="E224" s="52"/>
      <c r="F224" s="56" t="s">
        <v>213</v>
      </c>
      <c r="G224" s="88">
        <f>G203+G208+G218+G223</f>
        <v>1805</v>
      </c>
    </row>
    <row r="225" spans="1:7" x14ac:dyDescent="0.2">
      <c r="A225" s="165" t="s">
        <v>214</v>
      </c>
      <c r="B225" s="166"/>
      <c r="C225" s="167"/>
      <c r="D225" s="83"/>
      <c r="E225" s="53"/>
      <c r="F225" s="165" t="s">
        <v>214</v>
      </c>
      <c r="G225" s="167"/>
    </row>
    <row r="226" spans="1:7" x14ac:dyDescent="0.2">
      <c r="A226" s="159" t="s">
        <v>0</v>
      </c>
      <c r="B226" s="161"/>
      <c r="C226" s="160"/>
      <c r="D226" s="83"/>
      <c r="E226" s="53"/>
      <c r="F226" s="159"/>
      <c r="G226" s="160"/>
    </row>
    <row r="227" spans="1:7" ht="33" x14ac:dyDescent="0.2">
      <c r="A227" s="84">
        <v>14</v>
      </c>
      <c r="B227" s="85" t="s">
        <v>379</v>
      </c>
      <c r="C227" s="86">
        <v>60</v>
      </c>
      <c r="D227" s="83" t="s">
        <v>380</v>
      </c>
      <c r="E227" s="53"/>
      <c r="F227" s="85" t="s">
        <v>189</v>
      </c>
      <c r="G227" s="86">
        <v>15</v>
      </c>
    </row>
    <row r="228" spans="1:7" ht="33" x14ac:dyDescent="0.2">
      <c r="A228" s="84">
        <v>34</v>
      </c>
      <c r="B228" s="85" t="s">
        <v>381</v>
      </c>
      <c r="C228" s="86">
        <v>150</v>
      </c>
      <c r="D228" s="83" t="s">
        <v>382</v>
      </c>
      <c r="E228" s="53"/>
      <c r="F228" s="85" t="s">
        <v>226</v>
      </c>
      <c r="G228" s="86">
        <v>200</v>
      </c>
    </row>
    <row r="229" spans="1:7" x14ac:dyDescent="0.2">
      <c r="A229" s="84"/>
      <c r="B229" s="85"/>
      <c r="C229" s="86"/>
      <c r="D229" s="83"/>
      <c r="E229" s="53"/>
      <c r="F229" s="85" t="s">
        <v>227</v>
      </c>
      <c r="G229" s="86">
        <v>50</v>
      </c>
    </row>
    <row r="230" spans="1:7" ht="66" x14ac:dyDescent="0.2">
      <c r="A230" s="84">
        <v>76</v>
      </c>
      <c r="B230" s="85" t="s">
        <v>289</v>
      </c>
      <c r="C230" s="86">
        <v>200</v>
      </c>
      <c r="D230" s="83" t="s">
        <v>500</v>
      </c>
      <c r="E230" s="53"/>
      <c r="F230" s="85" t="s">
        <v>290</v>
      </c>
      <c r="G230" s="86">
        <v>200</v>
      </c>
    </row>
    <row r="231" spans="1:7" x14ac:dyDescent="0.2">
      <c r="A231" s="84">
        <v>89</v>
      </c>
      <c r="B231" s="85" t="s">
        <v>282</v>
      </c>
      <c r="C231" s="86">
        <v>30</v>
      </c>
      <c r="D231" s="83" t="s">
        <v>283</v>
      </c>
      <c r="E231" s="53"/>
      <c r="F231" s="85"/>
      <c r="G231" s="86"/>
    </row>
    <row r="232" spans="1:7" x14ac:dyDescent="0.2">
      <c r="A232" s="84">
        <v>90</v>
      </c>
      <c r="B232" s="85" t="s">
        <v>275</v>
      </c>
      <c r="C232" s="86">
        <v>30</v>
      </c>
      <c r="D232" s="83"/>
      <c r="E232" s="55"/>
      <c r="F232" s="85" t="s">
        <v>275</v>
      </c>
      <c r="G232" s="86">
        <v>40</v>
      </c>
    </row>
    <row r="233" spans="1:7" ht="33" x14ac:dyDescent="0.2">
      <c r="A233" s="84">
        <v>63</v>
      </c>
      <c r="B233" s="85" t="s">
        <v>291</v>
      </c>
      <c r="C233" s="86">
        <v>100</v>
      </c>
      <c r="D233" s="83" t="s">
        <v>292</v>
      </c>
      <c r="E233" s="52"/>
      <c r="F233" s="85"/>
      <c r="G233" s="86"/>
    </row>
    <row r="234" spans="1:7" x14ac:dyDescent="0.2">
      <c r="A234" s="157" t="s">
        <v>161</v>
      </c>
      <c r="B234" s="158"/>
      <c r="C234" s="86">
        <f>SUM(C227:C233)</f>
        <v>570</v>
      </c>
      <c r="D234" s="83"/>
      <c r="E234" s="53"/>
      <c r="F234" s="56" t="s">
        <v>161</v>
      </c>
      <c r="G234" s="86">
        <f>SUM(G227:G233)</f>
        <v>505</v>
      </c>
    </row>
    <row r="235" spans="1:7" x14ac:dyDescent="0.2">
      <c r="A235" s="87"/>
      <c r="B235" s="87"/>
      <c r="C235" s="86"/>
      <c r="D235" s="83"/>
      <c r="E235" s="53"/>
      <c r="F235" s="159" t="s">
        <v>139</v>
      </c>
      <c r="G235" s="160"/>
    </row>
    <row r="236" spans="1:7" x14ac:dyDescent="0.2">
      <c r="A236" s="87"/>
      <c r="B236" s="87"/>
      <c r="C236" s="86"/>
      <c r="D236" s="83"/>
      <c r="E236" s="53"/>
      <c r="F236" s="54" t="s">
        <v>190</v>
      </c>
      <c r="G236" s="86">
        <v>150</v>
      </c>
    </row>
    <row r="237" spans="1:7" ht="33" x14ac:dyDescent="0.2">
      <c r="A237" s="87"/>
      <c r="B237" s="87"/>
      <c r="C237" s="86"/>
      <c r="D237" s="83"/>
      <c r="E237" s="53"/>
      <c r="F237" s="54" t="s">
        <v>191</v>
      </c>
      <c r="G237" s="86">
        <v>20</v>
      </c>
    </row>
    <row r="238" spans="1:7" x14ac:dyDescent="0.2">
      <c r="A238" s="87"/>
      <c r="B238" s="87"/>
      <c r="C238" s="86"/>
      <c r="D238" s="83"/>
      <c r="E238" s="53"/>
      <c r="F238" s="54"/>
      <c r="G238" s="86"/>
    </row>
    <row r="239" spans="1:7" x14ac:dyDescent="0.2">
      <c r="A239" s="87"/>
      <c r="B239" s="87"/>
      <c r="C239" s="86"/>
      <c r="D239" s="83"/>
      <c r="E239" s="53"/>
      <c r="F239" s="57" t="s">
        <v>140</v>
      </c>
      <c r="G239" s="86">
        <v>170</v>
      </c>
    </row>
    <row r="240" spans="1:7" x14ac:dyDescent="0.2">
      <c r="A240" s="159" t="s">
        <v>11</v>
      </c>
      <c r="B240" s="161"/>
      <c r="C240" s="160"/>
      <c r="D240" s="83"/>
      <c r="E240" s="53"/>
      <c r="F240" s="159" t="s">
        <v>11</v>
      </c>
      <c r="G240" s="160"/>
    </row>
    <row r="241" spans="1:7" ht="49.5" x14ac:dyDescent="0.2">
      <c r="A241" s="84">
        <v>6</v>
      </c>
      <c r="B241" s="85" t="s">
        <v>383</v>
      </c>
      <c r="C241" s="86">
        <v>100</v>
      </c>
      <c r="D241" s="83"/>
      <c r="E241" s="53"/>
      <c r="F241" s="85" t="s">
        <v>383</v>
      </c>
      <c r="G241" s="86">
        <v>100</v>
      </c>
    </row>
    <row r="242" spans="1:7" ht="33" x14ac:dyDescent="0.2">
      <c r="A242" s="84">
        <v>20</v>
      </c>
      <c r="B242" s="85" t="s">
        <v>384</v>
      </c>
      <c r="C242" s="86">
        <v>210</v>
      </c>
      <c r="D242" s="83" t="s">
        <v>356</v>
      </c>
      <c r="E242" s="55"/>
      <c r="F242" s="85" t="s">
        <v>385</v>
      </c>
      <c r="G242" s="86">
        <v>210</v>
      </c>
    </row>
    <row r="243" spans="1:7" ht="115.5" x14ac:dyDescent="0.2">
      <c r="A243" s="84">
        <v>45</v>
      </c>
      <c r="B243" s="85" t="s">
        <v>386</v>
      </c>
      <c r="C243" s="86">
        <v>250</v>
      </c>
      <c r="D243" s="83" t="s">
        <v>521</v>
      </c>
      <c r="E243" s="58"/>
      <c r="F243" s="85" t="s">
        <v>296</v>
      </c>
      <c r="G243" s="86">
        <v>100</v>
      </c>
    </row>
    <row r="244" spans="1:7" x14ac:dyDescent="0.2">
      <c r="A244" s="84"/>
      <c r="B244" s="85"/>
      <c r="C244" s="86"/>
      <c r="D244" s="83"/>
      <c r="E244" s="58"/>
      <c r="F244" s="85" t="s">
        <v>207</v>
      </c>
      <c r="G244" s="86">
        <v>150</v>
      </c>
    </row>
    <row r="245" spans="1:7" ht="66" x14ac:dyDescent="0.2">
      <c r="A245" s="84">
        <v>65</v>
      </c>
      <c r="B245" s="85" t="s">
        <v>387</v>
      </c>
      <c r="C245" s="86">
        <v>200</v>
      </c>
      <c r="D245" s="83" t="s">
        <v>500</v>
      </c>
      <c r="E245" s="47"/>
      <c r="F245" s="85" t="s">
        <v>388</v>
      </c>
      <c r="G245" s="86">
        <v>200</v>
      </c>
    </row>
    <row r="246" spans="1:7" x14ac:dyDescent="0.2">
      <c r="A246" s="84">
        <v>89</v>
      </c>
      <c r="B246" s="85" t="s">
        <v>282</v>
      </c>
      <c r="C246" s="86">
        <v>60</v>
      </c>
      <c r="D246" s="83" t="s">
        <v>283</v>
      </c>
      <c r="E246" s="80"/>
      <c r="F246" s="85" t="s">
        <v>275</v>
      </c>
      <c r="G246" s="86">
        <v>60</v>
      </c>
    </row>
    <row r="247" spans="1:7" x14ac:dyDescent="0.2">
      <c r="A247" s="84">
        <v>90</v>
      </c>
      <c r="B247" s="85" t="s">
        <v>275</v>
      </c>
      <c r="C247" s="86">
        <v>40</v>
      </c>
      <c r="D247" s="83"/>
      <c r="E247" s="53"/>
      <c r="F247" s="85"/>
      <c r="G247" s="86"/>
    </row>
    <row r="248" spans="1:7" x14ac:dyDescent="0.2">
      <c r="A248" s="84"/>
      <c r="B248" s="85"/>
      <c r="C248" s="86"/>
      <c r="D248" s="83"/>
      <c r="E248" s="53"/>
      <c r="F248" s="54"/>
      <c r="G248" s="86"/>
    </row>
    <row r="249" spans="1:7" x14ac:dyDescent="0.2">
      <c r="A249" s="84"/>
      <c r="B249" s="85"/>
      <c r="C249" s="86"/>
      <c r="D249" s="83"/>
      <c r="E249" s="53"/>
      <c r="F249" s="54"/>
      <c r="G249" s="86"/>
    </row>
    <row r="250" spans="1:7" x14ac:dyDescent="0.2">
      <c r="A250" s="157" t="s">
        <v>36</v>
      </c>
      <c r="B250" s="158"/>
      <c r="C250" s="86">
        <f>SUM(C241:C249)</f>
        <v>860</v>
      </c>
      <c r="D250" s="83"/>
      <c r="E250" s="53"/>
      <c r="F250" s="56" t="s">
        <v>36</v>
      </c>
      <c r="G250" s="86">
        <f>SUM(G241:G249)</f>
        <v>820</v>
      </c>
    </row>
    <row r="251" spans="1:7" x14ac:dyDescent="0.2">
      <c r="A251" s="162" t="s">
        <v>178</v>
      </c>
      <c r="B251" s="163"/>
      <c r="C251" s="164"/>
      <c r="D251" s="83"/>
      <c r="E251" s="53"/>
      <c r="F251" s="162" t="s">
        <v>178</v>
      </c>
      <c r="G251" s="164"/>
    </row>
    <row r="252" spans="1:7" ht="33" x14ac:dyDescent="0.2">
      <c r="A252" s="84">
        <v>88</v>
      </c>
      <c r="B252" s="85" t="s">
        <v>389</v>
      </c>
      <c r="C252" s="86">
        <v>80</v>
      </c>
      <c r="D252" s="83" t="s">
        <v>283</v>
      </c>
      <c r="E252" s="55"/>
      <c r="F252" s="54"/>
      <c r="G252" s="86"/>
    </row>
    <row r="253" spans="1:7" ht="33" x14ac:dyDescent="0.2">
      <c r="A253" s="84">
        <v>95</v>
      </c>
      <c r="B253" s="85" t="s">
        <v>390</v>
      </c>
      <c r="C253" s="86">
        <v>20</v>
      </c>
      <c r="D253" s="83" t="s">
        <v>283</v>
      </c>
      <c r="E253" s="52"/>
      <c r="F253" s="54" t="s">
        <v>183</v>
      </c>
      <c r="G253" s="86">
        <v>200</v>
      </c>
    </row>
    <row r="254" spans="1:7" x14ac:dyDescent="0.2">
      <c r="A254" s="84">
        <v>70</v>
      </c>
      <c r="B254" s="85" t="s">
        <v>391</v>
      </c>
      <c r="C254" s="86">
        <v>200</v>
      </c>
      <c r="D254" s="83"/>
      <c r="E254" s="52"/>
      <c r="F254" s="54" t="s">
        <v>190</v>
      </c>
      <c r="G254" s="86">
        <v>150</v>
      </c>
    </row>
    <row r="255" spans="1:7" x14ac:dyDescent="0.2">
      <c r="A255" s="157" t="s">
        <v>194</v>
      </c>
      <c r="B255" s="158"/>
      <c r="C255" s="86">
        <f>SUM(C252:C254)</f>
        <v>300</v>
      </c>
      <c r="D255" s="83"/>
      <c r="E255" s="52"/>
      <c r="F255" s="56" t="s">
        <v>194</v>
      </c>
      <c r="G255" s="86">
        <f>SUM(G253:G254)</f>
        <v>350</v>
      </c>
    </row>
    <row r="256" spans="1:7" x14ac:dyDescent="0.2">
      <c r="A256" s="157" t="s">
        <v>216</v>
      </c>
      <c r="B256" s="158"/>
      <c r="C256" s="88">
        <f>C234+C250+C255</f>
        <v>1730</v>
      </c>
      <c r="D256" s="83"/>
      <c r="E256" s="52"/>
      <c r="F256" s="56" t="s">
        <v>216</v>
      </c>
      <c r="G256" s="88">
        <f>G234+G239+G250+G255</f>
        <v>1845</v>
      </c>
    </row>
    <row r="257" spans="1:7" x14ac:dyDescent="0.2">
      <c r="A257" s="165" t="s">
        <v>217</v>
      </c>
      <c r="B257" s="166"/>
      <c r="C257" s="167"/>
      <c r="D257" s="83"/>
      <c r="E257" s="53"/>
      <c r="F257" s="165" t="s">
        <v>217</v>
      </c>
      <c r="G257" s="167"/>
    </row>
    <row r="258" spans="1:7" x14ac:dyDescent="0.2">
      <c r="A258" s="159" t="s">
        <v>0</v>
      </c>
      <c r="B258" s="161"/>
      <c r="C258" s="160"/>
      <c r="D258" s="83"/>
      <c r="E258" s="53"/>
      <c r="F258" s="159" t="s">
        <v>0</v>
      </c>
      <c r="G258" s="160"/>
    </row>
    <row r="259" spans="1:7" ht="66" x14ac:dyDescent="0.2">
      <c r="A259" s="84">
        <v>1</v>
      </c>
      <c r="B259" s="85" t="s">
        <v>320</v>
      </c>
      <c r="C259" s="86">
        <v>50</v>
      </c>
      <c r="D259" s="83" t="s">
        <v>522</v>
      </c>
      <c r="E259" s="53"/>
      <c r="F259" s="85" t="s">
        <v>40</v>
      </c>
      <c r="G259" s="86">
        <v>10</v>
      </c>
    </row>
    <row r="260" spans="1:7" ht="49.5" x14ac:dyDescent="0.2">
      <c r="A260" s="84">
        <v>37</v>
      </c>
      <c r="B260" s="85" t="s">
        <v>392</v>
      </c>
      <c r="C260" s="86">
        <v>155</v>
      </c>
      <c r="D260" s="83" t="s">
        <v>515</v>
      </c>
      <c r="E260" s="55"/>
      <c r="F260" s="85" t="s">
        <v>496</v>
      </c>
      <c r="G260" s="86">
        <v>160</v>
      </c>
    </row>
    <row r="261" spans="1:7" ht="66" x14ac:dyDescent="0.2">
      <c r="A261" s="84">
        <v>73</v>
      </c>
      <c r="B261" s="85" t="s">
        <v>274</v>
      </c>
      <c r="C261" s="86">
        <v>212</v>
      </c>
      <c r="D261" s="83" t="s">
        <v>500</v>
      </c>
      <c r="E261" s="52"/>
      <c r="F261" s="85" t="s">
        <v>164</v>
      </c>
      <c r="G261" s="86">
        <v>200</v>
      </c>
    </row>
    <row r="262" spans="1:7" x14ac:dyDescent="0.2">
      <c r="A262" s="84">
        <v>89</v>
      </c>
      <c r="B262" s="85" t="s">
        <v>282</v>
      </c>
      <c r="C262" s="86">
        <v>50</v>
      </c>
      <c r="D262" s="83" t="s">
        <v>283</v>
      </c>
      <c r="E262" s="53"/>
      <c r="F262" s="85"/>
      <c r="G262" s="86"/>
    </row>
    <row r="263" spans="1:7" x14ac:dyDescent="0.2">
      <c r="A263" s="84">
        <v>90</v>
      </c>
      <c r="B263" s="85" t="s">
        <v>275</v>
      </c>
      <c r="C263" s="86">
        <v>40</v>
      </c>
      <c r="D263" s="83"/>
      <c r="E263" s="53"/>
      <c r="F263" s="85" t="s">
        <v>275</v>
      </c>
      <c r="G263" s="86">
        <v>40</v>
      </c>
    </row>
    <row r="264" spans="1:7" x14ac:dyDescent="0.2">
      <c r="A264" s="84"/>
      <c r="B264" s="85"/>
      <c r="C264" s="86"/>
      <c r="D264" s="83"/>
      <c r="E264" s="53"/>
      <c r="F264" s="54" t="s">
        <v>495</v>
      </c>
      <c r="G264" s="86">
        <v>90</v>
      </c>
    </row>
    <row r="265" spans="1:7" x14ac:dyDescent="0.2">
      <c r="A265" s="84"/>
      <c r="B265" s="85"/>
      <c r="C265" s="86"/>
      <c r="D265" s="83"/>
      <c r="E265" s="55"/>
      <c r="F265" s="54"/>
      <c r="G265" s="86"/>
    </row>
    <row r="266" spans="1:7" x14ac:dyDescent="0.2">
      <c r="A266" s="157" t="s">
        <v>161</v>
      </c>
      <c r="B266" s="158"/>
      <c r="C266" s="86">
        <f>SUM(C259:C265)</f>
        <v>507</v>
      </c>
      <c r="D266" s="83"/>
      <c r="E266" s="58"/>
      <c r="F266" s="56" t="s">
        <v>161</v>
      </c>
      <c r="G266" s="86">
        <f>SUM(G259:G265)</f>
        <v>500</v>
      </c>
    </row>
    <row r="267" spans="1:7" x14ac:dyDescent="0.2">
      <c r="A267" s="87"/>
      <c r="B267" s="87"/>
      <c r="C267" s="86"/>
      <c r="D267" s="83"/>
      <c r="E267" s="58"/>
      <c r="F267" s="159" t="s">
        <v>139</v>
      </c>
      <c r="G267" s="160"/>
    </row>
    <row r="268" spans="1:7" x14ac:dyDescent="0.2">
      <c r="A268" s="87"/>
      <c r="B268" s="87"/>
      <c r="C268" s="86"/>
      <c r="D268" s="83"/>
      <c r="E268" s="58"/>
      <c r="F268" s="54" t="s">
        <v>190</v>
      </c>
      <c r="G268" s="86">
        <v>150</v>
      </c>
    </row>
    <row r="269" spans="1:7" ht="33" x14ac:dyDescent="0.2">
      <c r="A269" s="87"/>
      <c r="B269" s="87"/>
      <c r="C269" s="86"/>
      <c r="D269" s="83"/>
      <c r="E269" s="58"/>
      <c r="F269" s="54" t="s">
        <v>191</v>
      </c>
      <c r="G269" s="86">
        <v>20</v>
      </c>
    </row>
    <row r="270" spans="1:7" x14ac:dyDescent="0.2">
      <c r="A270" s="87"/>
      <c r="B270" s="87"/>
      <c r="C270" s="86"/>
      <c r="D270" s="83"/>
      <c r="E270" s="58"/>
      <c r="F270" s="54"/>
      <c r="G270" s="86"/>
    </row>
    <row r="271" spans="1:7" x14ac:dyDescent="0.2">
      <c r="A271" s="87"/>
      <c r="B271" s="87"/>
      <c r="C271" s="86"/>
      <c r="D271" s="83"/>
      <c r="E271" s="58"/>
      <c r="F271" s="57" t="s">
        <v>140</v>
      </c>
      <c r="G271" s="86">
        <v>170</v>
      </c>
    </row>
    <row r="272" spans="1:7" x14ac:dyDescent="0.2">
      <c r="A272" s="159" t="s">
        <v>11</v>
      </c>
      <c r="B272" s="161"/>
      <c r="C272" s="160"/>
      <c r="D272" s="83"/>
      <c r="E272" s="47"/>
      <c r="F272" s="159" t="s">
        <v>11</v>
      </c>
      <c r="G272" s="160"/>
    </row>
    <row r="273" spans="1:7" x14ac:dyDescent="0.2">
      <c r="A273" s="84">
        <v>15</v>
      </c>
      <c r="B273" s="85" t="s">
        <v>287</v>
      </c>
      <c r="C273" s="86">
        <v>60</v>
      </c>
      <c r="D273" s="83"/>
      <c r="E273" s="80"/>
      <c r="F273" s="85" t="s">
        <v>166</v>
      </c>
      <c r="G273" s="86">
        <v>60</v>
      </c>
    </row>
    <row r="274" spans="1:7" ht="49.5" x14ac:dyDescent="0.2">
      <c r="A274" s="84">
        <v>27</v>
      </c>
      <c r="B274" s="85" t="s">
        <v>393</v>
      </c>
      <c r="C274" s="86">
        <v>225</v>
      </c>
      <c r="D274" s="83" t="s">
        <v>523</v>
      </c>
      <c r="E274" s="53"/>
      <c r="F274" s="85" t="s">
        <v>394</v>
      </c>
      <c r="G274" s="86">
        <v>200</v>
      </c>
    </row>
    <row r="275" spans="1:7" ht="33" x14ac:dyDescent="0.2">
      <c r="A275" s="84">
        <v>40</v>
      </c>
      <c r="B275" s="85" t="s">
        <v>395</v>
      </c>
      <c r="C275" s="86">
        <v>130</v>
      </c>
      <c r="D275" s="83"/>
      <c r="E275" s="53"/>
      <c r="F275" s="85" t="s">
        <v>396</v>
      </c>
      <c r="G275" s="86">
        <v>100</v>
      </c>
    </row>
    <row r="276" spans="1:7" x14ac:dyDescent="0.2">
      <c r="A276" s="84">
        <v>57</v>
      </c>
      <c r="B276" s="85" t="s">
        <v>397</v>
      </c>
      <c r="C276" s="86">
        <v>150</v>
      </c>
      <c r="D276" s="83" t="s">
        <v>283</v>
      </c>
      <c r="E276" s="53"/>
      <c r="F276" s="85" t="s">
        <v>167</v>
      </c>
      <c r="G276" s="86">
        <v>150</v>
      </c>
    </row>
    <row r="277" spans="1:7" ht="49.5" x14ac:dyDescent="0.2">
      <c r="A277" s="84">
        <v>69</v>
      </c>
      <c r="B277" s="85" t="s">
        <v>315</v>
      </c>
      <c r="C277" s="86">
        <v>200</v>
      </c>
      <c r="D277" s="83" t="s">
        <v>524</v>
      </c>
      <c r="E277" s="53"/>
      <c r="F277" s="85" t="s">
        <v>203</v>
      </c>
      <c r="G277" s="86">
        <v>200</v>
      </c>
    </row>
    <row r="278" spans="1:7" x14ac:dyDescent="0.2">
      <c r="A278" s="84">
        <v>89</v>
      </c>
      <c r="B278" s="85" t="s">
        <v>282</v>
      </c>
      <c r="C278" s="86">
        <v>50</v>
      </c>
      <c r="D278" s="83" t="s">
        <v>283</v>
      </c>
      <c r="E278" s="55"/>
      <c r="F278" s="85"/>
      <c r="G278" s="86"/>
    </row>
    <row r="279" spans="1:7" x14ac:dyDescent="0.2">
      <c r="A279" s="84">
        <v>90</v>
      </c>
      <c r="B279" s="85" t="s">
        <v>275</v>
      </c>
      <c r="C279" s="86">
        <v>30</v>
      </c>
      <c r="D279" s="83"/>
      <c r="E279" s="52"/>
      <c r="F279" s="85" t="s">
        <v>275</v>
      </c>
      <c r="G279" s="86">
        <v>50</v>
      </c>
    </row>
    <row r="280" spans="1:7" x14ac:dyDescent="0.2">
      <c r="A280" s="84"/>
      <c r="B280" s="85"/>
      <c r="C280" s="86"/>
      <c r="D280" s="83"/>
      <c r="E280" s="52"/>
      <c r="F280" s="54"/>
      <c r="G280" s="86"/>
    </row>
    <row r="281" spans="1:7" x14ac:dyDescent="0.2">
      <c r="A281" s="157" t="s">
        <v>36</v>
      </c>
      <c r="B281" s="158"/>
      <c r="C281" s="86">
        <f>SUM(C273:C280)</f>
        <v>845</v>
      </c>
      <c r="D281" s="83"/>
      <c r="E281" s="52"/>
      <c r="F281" s="56" t="s">
        <v>36</v>
      </c>
      <c r="G281" s="86">
        <f>SUM(G273:G280)</f>
        <v>760</v>
      </c>
    </row>
    <row r="282" spans="1:7" x14ac:dyDescent="0.2">
      <c r="A282" s="162" t="s">
        <v>178</v>
      </c>
      <c r="B282" s="163"/>
      <c r="C282" s="164"/>
      <c r="D282" s="83"/>
      <c r="E282" s="52"/>
      <c r="F282" s="162" t="s">
        <v>178</v>
      </c>
      <c r="G282" s="164"/>
    </row>
    <row r="283" spans="1:7" ht="33" x14ac:dyDescent="0.2">
      <c r="A283" s="84">
        <v>63</v>
      </c>
      <c r="B283" s="85" t="s">
        <v>325</v>
      </c>
      <c r="C283" s="86">
        <v>150</v>
      </c>
      <c r="D283" s="83" t="s">
        <v>292</v>
      </c>
      <c r="E283" s="52"/>
      <c r="F283" s="54"/>
      <c r="G283" s="86"/>
    </row>
    <row r="284" spans="1:7" x14ac:dyDescent="0.2">
      <c r="A284" s="84">
        <v>85</v>
      </c>
      <c r="B284" s="85" t="s">
        <v>317</v>
      </c>
      <c r="C284" s="86">
        <v>36</v>
      </c>
      <c r="D284" s="83" t="s">
        <v>283</v>
      </c>
      <c r="E284" s="52"/>
      <c r="F284" s="54" t="s">
        <v>183</v>
      </c>
      <c r="G284" s="86">
        <v>200</v>
      </c>
    </row>
    <row r="285" spans="1:7" x14ac:dyDescent="0.2">
      <c r="A285" s="84">
        <v>78</v>
      </c>
      <c r="B285" s="85" t="s">
        <v>285</v>
      </c>
      <c r="C285" s="86">
        <v>200</v>
      </c>
      <c r="D285" s="83" t="s">
        <v>283</v>
      </c>
      <c r="E285" s="53"/>
      <c r="F285" s="54" t="s">
        <v>190</v>
      </c>
      <c r="G285" s="86">
        <v>150</v>
      </c>
    </row>
    <row r="286" spans="1:7" x14ac:dyDescent="0.2">
      <c r="A286" s="157" t="s">
        <v>194</v>
      </c>
      <c r="B286" s="158"/>
      <c r="C286" s="86">
        <f>SUM(C283:C285)</f>
        <v>386</v>
      </c>
      <c r="D286" s="83"/>
      <c r="E286" s="53"/>
      <c r="F286" s="56" t="s">
        <v>194</v>
      </c>
      <c r="G286" s="86">
        <f>SUM(G284:G285)</f>
        <v>350</v>
      </c>
    </row>
    <row r="287" spans="1:7" x14ac:dyDescent="0.2">
      <c r="A287" s="157" t="s">
        <v>218</v>
      </c>
      <c r="B287" s="158"/>
      <c r="C287" s="88">
        <f>C266+C286+C281</f>
        <v>1738</v>
      </c>
      <c r="D287" s="83"/>
      <c r="E287" s="53"/>
      <c r="F287" s="56" t="s">
        <v>218</v>
      </c>
      <c r="G287" s="88">
        <f>G266+G271+G281+G286</f>
        <v>1780</v>
      </c>
    </row>
    <row r="288" spans="1:7" x14ac:dyDescent="0.2">
      <c r="A288" s="165" t="s">
        <v>219</v>
      </c>
      <c r="B288" s="166"/>
      <c r="C288" s="167"/>
      <c r="D288" s="83"/>
      <c r="E288" s="53"/>
      <c r="F288" s="165" t="s">
        <v>219</v>
      </c>
      <c r="G288" s="167"/>
    </row>
    <row r="289" spans="1:7" x14ac:dyDescent="0.2">
      <c r="A289" s="159" t="s">
        <v>0</v>
      </c>
      <c r="B289" s="161"/>
      <c r="C289" s="160"/>
      <c r="D289" s="83"/>
      <c r="E289" s="53"/>
      <c r="F289" s="159" t="s">
        <v>0</v>
      </c>
      <c r="G289" s="160"/>
    </row>
    <row r="290" spans="1:7" ht="49.5" x14ac:dyDescent="0.2">
      <c r="A290" s="84">
        <v>2</v>
      </c>
      <c r="B290" s="85" t="s">
        <v>398</v>
      </c>
      <c r="C290" s="86">
        <v>70</v>
      </c>
      <c r="D290" s="83" t="s">
        <v>525</v>
      </c>
      <c r="E290" s="53"/>
      <c r="F290" s="85" t="s">
        <v>189</v>
      </c>
      <c r="G290" s="86">
        <v>15</v>
      </c>
    </row>
    <row r="291" spans="1:7" ht="66" x14ac:dyDescent="0.2">
      <c r="A291" s="84">
        <v>32</v>
      </c>
      <c r="B291" s="85" t="s">
        <v>399</v>
      </c>
      <c r="C291" s="86">
        <v>155</v>
      </c>
      <c r="D291" s="83" t="s">
        <v>500</v>
      </c>
      <c r="E291" s="55"/>
      <c r="F291" s="85" t="s">
        <v>400</v>
      </c>
      <c r="G291" s="86">
        <v>200</v>
      </c>
    </row>
    <row r="292" spans="1:7" x14ac:dyDescent="0.2">
      <c r="A292" s="84"/>
      <c r="B292" s="85"/>
      <c r="C292" s="86"/>
      <c r="D292" s="83"/>
      <c r="E292" s="55"/>
      <c r="F292" s="85" t="s">
        <v>227</v>
      </c>
      <c r="G292" s="86">
        <v>50</v>
      </c>
    </row>
    <row r="293" spans="1:7" ht="49.5" x14ac:dyDescent="0.2">
      <c r="A293" s="84">
        <v>77</v>
      </c>
      <c r="B293" s="85" t="s">
        <v>401</v>
      </c>
      <c r="C293" s="86">
        <v>200</v>
      </c>
      <c r="D293" s="83" t="s">
        <v>526</v>
      </c>
      <c r="E293" s="58"/>
      <c r="F293" s="85" t="s">
        <v>172</v>
      </c>
      <c r="G293" s="86">
        <v>200</v>
      </c>
    </row>
    <row r="294" spans="1:7" ht="33" x14ac:dyDescent="0.2">
      <c r="A294" s="84">
        <v>63</v>
      </c>
      <c r="B294" s="85" t="s">
        <v>286</v>
      </c>
      <c r="C294" s="86">
        <v>100</v>
      </c>
      <c r="D294" s="83" t="s">
        <v>402</v>
      </c>
      <c r="E294" s="47"/>
      <c r="F294" s="85" t="s">
        <v>275</v>
      </c>
      <c r="G294" s="86">
        <v>40</v>
      </c>
    </row>
    <row r="295" spans="1:7" x14ac:dyDescent="0.2">
      <c r="A295" s="84"/>
      <c r="B295" s="85"/>
      <c r="C295" s="86"/>
      <c r="D295" s="83"/>
      <c r="E295" s="80"/>
      <c r="F295" s="54"/>
      <c r="G295" s="86"/>
    </row>
    <row r="296" spans="1:7" x14ac:dyDescent="0.2">
      <c r="A296" s="157" t="s">
        <v>161</v>
      </c>
      <c r="B296" s="158"/>
      <c r="C296" s="86">
        <f>SUM(C290:C295)</f>
        <v>525</v>
      </c>
      <c r="D296" s="83"/>
      <c r="E296" s="53"/>
      <c r="F296" s="56" t="s">
        <v>161</v>
      </c>
      <c r="G296" s="86">
        <f>SUM(G290:G295)</f>
        <v>505</v>
      </c>
    </row>
    <row r="297" spans="1:7" x14ac:dyDescent="0.2">
      <c r="A297" s="87"/>
      <c r="B297" s="87"/>
      <c r="C297" s="86"/>
      <c r="D297" s="83"/>
      <c r="E297" s="53"/>
      <c r="F297" s="159" t="s">
        <v>139</v>
      </c>
      <c r="G297" s="160"/>
    </row>
    <row r="298" spans="1:7" x14ac:dyDescent="0.2">
      <c r="A298" s="87"/>
      <c r="B298" s="87"/>
      <c r="C298" s="86"/>
      <c r="D298" s="83"/>
      <c r="E298" s="53"/>
      <c r="F298" s="54" t="s">
        <v>190</v>
      </c>
      <c r="G298" s="86">
        <v>150</v>
      </c>
    </row>
    <row r="299" spans="1:7" ht="33" x14ac:dyDescent="0.2">
      <c r="A299" s="87"/>
      <c r="B299" s="87"/>
      <c r="C299" s="86"/>
      <c r="D299" s="83"/>
      <c r="E299" s="53"/>
      <c r="F299" s="54" t="s">
        <v>191</v>
      </c>
      <c r="G299" s="86">
        <v>20</v>
      </c>
    </row>
    <row r="300" spans="1:7" x14ac:dyDescent="0.2">
      <c r="A300" s="87"/>
      <c r="B300" s="87"/>
      <c r="C300" s="86"/>
      <c r="D300" s="83"/>
      <c r="E300" s="53"/>
      <c r="F300" s="54"/>
      <c r="G300" s="86"/>
    </row>
    <row r="301" spans="1:7" x14ac:dyDescent="0.2">
      <c r="A301" s="87"/>
      <c r="B301" s="87"/>
      <c r="C301" s="86"/>
      <c r="D301" s="83"/>
      <c r="E301" s="53"/>
      <c r="F301" s="57" t="s">
        <v>140</v>
      </c>
      <c r="G301" s="86">
        <v>170</v>
      </c>
    </row>
    <row r="302" spans="1:7" x14ac:dyDescent="0.2">
      <c r="A302" s="159" t="s">
        <v>11</v>
      </c>
      <c r="B302" s="161"/>
      <c r="C302" s="160"/>
      <c r="D302" s="83"/>
      <c r="E302" s="53"/>
      <c r="F302" s="159" t="s">
        <v>11</v>
      </c>
      <c r="G302" s="160"/>
    </row>
    <row r="303" spans="1:7" ht="33" x14ac:dyDescent="0.2">
      <c r="A303" s="84">
        <v>7</v>
      </c>
      <c r="B303" s="85" t="s">
        <v>403</v>
      </c>
      <c r="C303" s="86">
        <v>100</v>
      </c>
      <c r="D303" s="83" t="s">
        <v>404</v>
      </c>
      <c r="E303" s="53"/>
      <c r="F303" s="85" t="s">
        <v>405</v>
      </c>
      <c r="G303" s="86">
        <v>100</v>
      </c>
    </row>
    <row r="304" spans="1:7" ht="33" x14ac:dyDescent="0.2">
      <c r="A304" s="84">
        <v>21</v>
      </c>
      <c r="B304" s="85" t="s">
        <v>406</v>
      </c>
      <c r="C304" s="86">
        <v>210</v>
      </c>
      <c r="D304" s="83" t="s">
        <v>356</v>
      </c>
      <c r="E304" s="53"/>
      <c r="F304" s="85" t="s">
        <v>407</v>
      </c>
      <c r="G304" s="86">
        <v>210</v>
      </c>
    </row>
    <row r="305" spans="1:7" ht="66" x14ac:dyDescent="0.2">
      <c r="A305" s="84">
        <v>54</v>
      </c>
      <c r="B305" s="85" t="s">
        <v>408</v>
      </c>
      <c r="C305" s="86">
        <v>95</v>
      </c>
      <c r="D305" s="83" t="s">
        <v>527</v>
      </c>
      <c r="E305" s="53"/>
      <c r="F305" s="85" t="s">
        <v>409</v>
      </c>
      <c r="G305" s="86">
        <v>100</v>
      </c>
    </row>
    <row r="306" spans="1:7" ht="33" x14ac:dyDescent="0.2">
      <c r="A306" s="84">
        <v>61</v>
      </c>
      <c r="B306" s="85" t="s">
        <v>410</v>
      </c>
      <c r="C306" s="86">
        <v>150</v>
      </c>
      <c r="D306" s="83"/>
      <c r="E306" s="55"/>
      <c r="F306" s="85" t="s">
        <v>410</v>
      </c>
      <c r="G306" s="86">
        <v>150</v>
      </c>
    </row>
    <row r="307" spans="1:7" ht="66" x14ac:dyDescent="0.2">
      <c r="A307" s="84">
        <v>82</v>
      </c>
      <c r="B307" s="85" t="s">
        <v>411</v>
      </c>
      <c r="C307" s="86">
        <v>200</v>
      </c>
      <c r="D307" s="83" t="s">
        <v>500</v>
      </c>
      <c r="E307" s="52"/>
      <c r="F307" s="85" t="s">
        <v>412</v>
      </c>
      <c r="G307" s="86">
        <v>200</v>
      </c>
    </row>
    <row r="308" spans="1:7" x14ac:dyDescent="0.2">
      <c r="A308" s="84">
        <v>89</v>
      </c>
      <c r="B308" s="85" t="s">
        <v>282</v>
      </c>
      <c r="C308" s="86">
        <v>30</v>
      </c>
      <c r="D308" s="83" t="s">
        <v>283</v>
      </c>
      <c r="E308" s="52"/>
      <c r="F308" s="85"/>
      <c r="G308" s="86"/>
    </row>
    <row r="309" spans="1:7" x14ac:dyDescent="0.2">
      <c r="A309" s="84">
        <v>90</v>
      </c>
      <c r="B309" s="85" t="s">
        <v>275</v>
      </c>
      <c r="C309" s="86">
        <v>30</v>
      </c>
      <c r="D309" s="83"/>
      <c r="E309" s="52"/>
      <c r="F309" s="85" t="s">
        <v>275</v>
      </c>
      <c r="G309" s="86">
        <v>70</v>
      </c>
    </row>
    <row r="310" spans="1:7" x14ac:dyDescent="0.2">
      <c r="A310" s="157" t="s">
        <v>36</v>
      </c>
      <c r="B310" s="158"/>
      <c r="C310" s="86">
        <f>SUM(C303:C309)</f>
        <v>815</v>
      </c>
      <c r="D310" s="83"/>
      <c r="E310" s="52"/>
      <c r="F310" s="56" t="s">
        <v>36</v>
      </c>
      <c r="G310" s="86">
        <f>SUM(G303:G309)</f>
        <v>830</v>
      </c>
    </row>
    <row r="311" spans="1:7" x14ac:dyDescent="0.2">
      <c r="A311" s="162" t="s">
        <v>178</v>
      </c>
      <c r="B311" s="163"/>
      <c r="C311" s="164"/>
      <c r="D311" s="83"/>
      <c r="E311" s="52"/>
      <c r="F311" s="162" t="s">
        <v>178</v>
      </c>
      <c r="G311" s="164"/>
    </row>
    <row r="312" spans="1:7" ht="33" x14ac:dyDescent="0.2">
      <c r="A312" s="84">
        <v>84</v>
      </c>
      <c r="B312" s="85" t="s">
        <v>413</v>
      </c>
      <c r="C312" s="86">
        <v>95</v>
      </c>
      <c r="D312" s="83" t="s">
        <v>283</v>
      </c>
      <c r="E312" s="52"/>
      <c r="F312" s="54"/>
      <c r="G312" s="86"/>
    </row>
    <row r="313" spans="1:7" x14ac:dyDescent="0.2">
      <c r="A313" s="84">
        <v>72</v>
      </c>
      <c r="B313" s="85" t="s">
        <v>414</v>
      </c>
      <c r="C313" s="86">
        <v>207</v>
      </c>
      <c r="D313" s="83"/>
      <c r="E313" s="53"/>
      <c r="F313" s="54" t="s">
        <v>183</v>
      </c>
      <c r="G313" s="86">
        <v>200</v>
      </c>
    </row>
    <row r="314" spans="1:7" x14ac:dyDescent="0.2">
      <c r="A314" s="84"/>
      <c r="B314" s="85"/>
      <c r="C314" s="86"/>
      <c r="D314" s="83"/>
      <c r="E314" s="53"/>
      <c r="F314" s="54" t="s">
        <v>190</v>
      </c>
      <c r="G314" s="86">
        <v>150</v>
      </c>
    </row>
    <row r="315" spans="1:7" x14ac:dyDescent="0.2">
      <c r="A315" s="157" t="s">
        <v>194</v>
      </c>
      <c r="B315" s="158"/>
      <c r="C315" s="86">
        <f>SUM(C312:C314)</f>
        <v>302</v>
      </c>
      <c r="D315" s="83"/>
      <c r="E315" s="53"/>
      <c r="F315" s="56" t="s">
        <v>194</v>
      </c>
      <c r="G315" s="86">
        <f>SUM(G313:G314)</f>
        <v>350</v>
      </c>
    </row>
    <row r="316" spans="1:7" x14ac:dyDescent="0.2">
      <c r="A316" s="157" t="s">
        <v>220</v>
      </c>
      <c r="B316" s="158"/>
      <c r="C316" s="88">
        <f>C315+C310+C296</f>
        <v>1642</v>
      </c>
      <c r="D316" s="83"/>
      <c r="E316" s="53"/>
      <c r="F316" s="56" t="s">
        <v>220</v>
      </c>
      <c r="G316" s="88">
        <f>G296+G301+G310+G315</f>
        <v>1855</v>
      </c>
    </row>
    <row r="317" spans="1:7" x14ac:dyDescent="0.2">
      <c r="A317" s="165" t="s">
        <v>221</v>
      </c>
      <c r="B317" s="166"/>
      <c r="C317" s="167"/>
      <c r="D317" s="83"/>
      <c r="E317" s="53"/>
      <c r="F317" s="165" t="s">
        <v>221</v>
      </c>
      <c r="G317" s="167"/>
    </row>
    <row r="318" spans="1:7" x14ac:dyDescent="0.2">
      <c r="A318" s="159" t="s">
        <v>0</v>
      </c>
      <c r="B318" s="161"/>
      <c r="C318" s="160"/>
      <c r="D318" s="83"/>
      <c r="E318" s="55"/>
      <c r="F318" s="159" t="s">
        <v>0</v>
      </c>
      <c r="G318" s="160"/>
    </row>
    <row r="319" spans="1:7" x14ac:dyDescent="0.2">
      <c r="A319" s="84">
        <v>18</v>
      </c>
      <c r="B319" s="85" t="s">
        <v>305</v>
      </c>
      <c r="C319" s="86">
        <v>60</v>
      </c>
      <c r="D319" s="83"/>
      <c r="E319" s="58"/>
      <c r="F319" s="85" t="s">
        <v>305</v>
      </c>
      <c r="G319" s="86">
        <v>60</v>
      </c>
    </row>
    <row r="320" spans="1:7" ht="115.5" x14ac:dyDescent="0.2">
      <c r="A320" s="84">
        <v>48</v>
      </c>
      <c r="B320" s="85" t="s">
        <v>415</v>
      </c>
      <c r="C320" s="86">
        <v>100</v>
      </c>
      <c r="D320" s="83" t="s">
        <v>528</v>
      </c>
      <c r="E320" s="47"/>
      <c r="F320" s="85" t="s">
        <v>228</v>
      </c>
      <c r="G320" s="86">
        <v>90</v>
      </c>
    </row>
    <row r="321" spans="1:7" ht="33" x14ac:dyDescent="0.2">
      <c r="A321" s="84">
        <v>58</v>
      </c>
      <c r="B321" s="85" t="s">
        <v>416</v>
      </c>
      <c r="C321" s="86">
        <v>150</v>
      </c>
      <c r="D321" s="83" t="s">
        <v>382</v>
      </c>
      <c r="E321" s="80"/>
      <c r="F321" s="85" t="s">
        <v>193</v>
      </c>
      <c r="G321" s="86">
        <v>150</v>
      </c>
    </row>
    <row r="322" spans="1:7" ht="66" x14ac:dyDescent="0.2">
      <c r="A322" s="84">
        <v>76</v>
      </c>
      <c r="B322" s="85" t="s">
        <v>289</v>
      </c>
      <c r="C322" s="86">
        <v>200</v>
      </c>
      <c r="D322" s="83" t="s">
        <v>500</v>
      </c>
      <c r="E322" s="53"/>
      <c r="F322" s="85" t="s">
        <v>290</v>
      </c>
      <c r="G322" s="86">
        <v>200</v>
      </c>
    </row>
    <row r="323" spans="1:7" x14ac:dyDescent="0.2">
      <c r="A323" s="84">
        <v>89</v>
      </c>
      <c r="B323" s="85" t="s">
        <v>282</v>
      </c>
      <c r="C323" s="86">
        <v>50</v>
      </c>
      <c r="D323" s="83" t="s">
        <v>283</v>
      </c>
      <c r="E323" s="53"/>
      <c r="F323" s="85"/>
      <c r="G323" s="86"/>
    </row>
    <row r="324" spans="1:7" x14ac:dyDescent="0.2">
      <c r="A324" s="84">
        <v>90</v>
      </c>
      <c r="B324" s="85" t="s">
        <v>275</v>
      </c>
      <c r="C324" s="86">
        <v>30</v>
      </c>
      <c r="D324" s="83"/>
      <c r="E324" s="53"/>
      <c r="F324" s="85" t="s">
        <v>275</v>
      </c>
      <c r="G324" s="86">
        <v>30</v>
      </c>
    </row>
    <row r="325" spans="1:7" x14ac:dyDescent="0.2">
      <c r="A325" s="84"/>
      <c r="B325" s="85"/>
      <c r="C325" s="86"/>
      <c r="D325" s="83"/>
      <c r="E325" s="53"/>
      <c r="F325" s="54"/>
      <c r="G325" s="86"/>
    </row>
    <row r="326" spans="1:7" x14ac:dyDescent="0.2">
      <c r="A326" s="157" t="s">
        <v>161</v>
      </c>
      <c r="B326" s="158"/>
      <c r="C326" s="86">
        <f>SUM(C319:C325)</f>
        <v>590</v>
      </c>
      <c r="D326" s="83"/>
      <c r="E326" s="53"/>
      <c r="F326" s="56" t="s">
        <v>161</v>
      </c>
      <c r="G326" s="86">
        <f>SUM(G319:G325)</f>
        <v>530</v>
      </c>
    </row>
    <row r="327" spans="1:7" x14ac:dyDescent="0.2">
      <c r="A327" s="87"/>
      <c r="B327" s="87"/>
      <c r="C327" s="86"/>
      <c r="D327" s="83"/>
      <c r="E327" s="53"/>
      <c r="F327" s="159" t="s">
        <v>139</v>
      </c>
      <c r="G327" s="160"/>
    </row>
    <row r="328" spans="1:7" x14ac:dyDescent="0.2">
      <c r="A328" s="87"/>
      <c r="B328" s="87"/>
      <c r="C328" s="86"/>
      <c r="D328" s="83"/>
      <c r="E328" s="53"/>
      <c r="F328" s="54" t="s">
        <v>190</v>
      </c>
      <c r="G328" s="86">
        <v>150</v>
      </c>
    </row>
    <row r="329" spans="1:7" ht="33" x14ac:dyDescent="0.2">
      <c r="A329" s="87"/>
      <c r="B329" s="87"/>
      <c r="C329" s="86"/>
      <c r="D329" s="83"/>
      <c r="E329" s="53"/>
      <c r="F329" s="54" t="s">
        <v>191</v>
      </c>
      <c r="G329" s="86">
        <v>20</v>
      </c>
    </row>
    <row r="330" spans="1:7" x14ac:dyDescent="0.2">
      <c r="A330" s="87"/>
      <c r="B330" s="87"/>
      <c r="C330" s="86"/>
      <c r="D330" s="83"/>
      <c r="E330" s="53"/>
      <c r="F330" s="54"/>
      <c r="G330" s="86"/>
    </row>
    <row r="331" spans="1:7" x14ac:dyDescent="0.2">
      <c r="A331" s="87"/>
      <c r="B331" s="87"/>
      <c r="C331" s="86"/>
      <c r="D331" s="83"/>
      <c r="E331" s="53"/>
      <c r="F331" s="57" t="s">
        <v>140</v>
      </c>
      <c r="G331" s="86">
        <v>170</v>
      </c>
    </row>
    <row r="332" spans="1:7" x14ac:dyDescent="0.2">
      <c r="A332" s="159" t="s">
        <v>11</v>
      </c>
      <c r="B332" s="161"/>
      <c r="C332" s="160"/>
      <c r="D332" s="83"/>
      <c r="E332" s="53"/>
      <c r="F332" s="159" t="s">
        <v>11</v>
      </c>
      <c r="G332" s="160"/>
    </row>
    <row r="333" spans="1:7" ht="33" x14ac:dyDescent="0.2">
      <c r="A333" s="84">
        <v>10</v>
      </c>
      <c r="B333" s="85" t="s">
        <v>417</v>
      </c>
      <c r="C333" s="86">
        <v>100</v>
      </c>
      <c r="D333" s="83"/>
      <c r="E333" s="55"/>
      <c r="F333" s="85" t="s">
        <v>417</v>
      </c>
      <c r="G333" s="86">
        <v>100</v>
      </c>
    </row>
    <row r="334" spans="1:7" ht="33" x14ac:dyDescent="0.2">
      <c r="A334" s="84">
        <v>23</v>
      </c>
      <c r="B334" s="85" t="s">
        <v>418</v>
      </c>
      <c r="C334" s="86">
        <v>235</v>
      </c>
      <c r="D334" s="83" t="s">
        <v>356</v>
      </c>
      <c r="E334" s="52"/>
      <c r="F334" s="85" t="s">
        <v>419</v>
      </c>
      <c r="G334" s="86">
        <v>235</v>
      </c>
    </row>
    <row r="335" spans="1:7" ht="115.5" x14ac:dyDescent="0.2">
      <c r="A335" s="84">
        <v>43</v>
      </c>
      <c r="B335" s="85" t="s">
        <v>420</v>
      </c>
      <c r="C335" s="86">
        <v>100</v>
      </c>
      <c r="D335" s="83" t="s">
        <v>529</v>
      </c>
      <c r="E335" s="52"/>
      <c r="F335" s="85" t="s">
        <v>497</v>
      </c>
      <c r="G335" s="86">
        <v>110</v>
      </c>
    </row>
    <row r="336" spans="1:7" ht="66" x14ac:dyDescent="0.2">
      <c r="A336" s="84">
        <v>60</v>
      </c>
      <c r="B336" s="85" t="s">
        <v>421</v>
      </c>
      <c r="C336" s="86">
        <v>150</v>
      </c>
      <c r="D336" s="83" t="s">
        <v>422</v>
      </c>
      <c r="E336" s="52"/>
      <c r="F336" s="85" t="s">
        <v>167</v>
      </c>
      <c r="G336" s="86">
        <v>150</v>
      </c>
    </row>
    <row r="337" spans="1:7" ht="66" x14ac:dyDescent="0.2">
      <c r="A337" s="84">
        <v>67</v>
      </c>
      <c r="B337" s="85" t="s">
        <v>423</v>
      </c>
      <c r="C337" s="86">
        <v>200</v>
      </c>
      <c r="D337" s="83" t="s">
        <v>500</v>
      </c>
      <c r="E337" s="52"/>
      <c r="F337" s="85" t="s">
        <v>424</v>
      </c>
      <c r="G337" s="86">
        <v>200</v>
      </c>
    </row>
    <row r="338" spans="1:7" x14ac:dyDescent="0.2">
      <c r="A338" s="84">
        <v>89</v>
      </c>
      <c r="B338" s="85" t="s">
        <v>282</v>
      </c>
      <c r="C338" s="86">
        <v>50</v>
      </c>
      <c r="D338" s="83" t="s">
        <v>283</v>
      </c>
      <c r="E338" s="52"/>
      <c r="F338" s="85"/>
      <c r="G338" s="86"/>
    </row>
    <row r="339" spans="1:7" x14ac:dyDescent="0.2">
      <c r="A339" s="84">
        <v>90</v>
      </c>
      <c r="B339" s="85" t="s">
        <v>275</v>
      </c>
      <c r="C339" s="86">
        <v>30</v>
      </c>
      <c r="D339" s="83"/>
      <c r="E339" s="52"/>
      <c r="F339" s="85" t="s">
        <v>275</v>
      </c>
      <c r="G339" s="86">
        <v>60</v>
      </c>
    </row>
    <row r="340" spans="1:7" x14ac:dyDescent="0.2">
      <c r="A340" s="84"/>
      <c r="B340" s="85"/>
      <c r="C340" s="86"/>
      <c r="D340" s="83"/>
      <c r="E340" s="53"/>
      <c r="F340" s="54"/>
      <c r="G340" s="86"/>
    </row>
    <row r="341" spans="1:7" x14ac:dyDescent="0.2">
      <c r="A341" s="157" t="s">
        <v>36</v>
      </c>
      <c r="B341" s="158"/>
      <c r="C341" s="86">
        <f>SUM(C333:C340)</f>
        <v>865</v>
      </c>
      <c r="D341" s="83"/>
      <c r="E341" s="53"/>
      <c r="F341" s="56" t="s">
        <v>36</v>
      </c>
      <c r="G341" s="86">
        <f>SUM(G333:G340)</f>
        <v>855</v>
      </c>
    </row>
    <row r="342" spans="1:7" x14ac:dyDescent="0.2">
      <c r="A342" s="162" t="s">
        <v>178</v>
      </c>
      <c r="B342" s="163"/>
      <c r="C342" s="164"/>
      <c r="D342" s="83"/>
      <c r="E342" s="53"/>
      <c r="F342" s="162" t="s">
        <v>178</v>
      </c>
      <c r="G342" s="164"/>
    </row>
    <row r="343" spans="1:7" x14ac:dyDescent="0.2">
      <c r="A343" s="84">
        <v>93</v>
      </c>
      <c r="B343" s="85" t="s">
        <v>346</v>
      </c>
      <c r="C343" s="86">
        <v>40</v>
      </c>
      <c r="D343" s="83" t="s">
        <v>283</v>
      </c>
      <c r="E343" s="53"/>
      <c r="F343" s="54"/>
      <c r="G343" s="86"/>
    </row>
    <row r="344" spans="1:7" ht="33" x14ac:dyDescent="0.2">
      <c r="A344" s="84">
        <v>78</v>
      </c>
      <c r="B344" s="85" t="s">
        <v>378</v>
      </c>
      <c r="C344" s="86">
        <v>200</v>
      </c>
      <c r="D344" s="83" t="s">
        <v>283</v>
      </c>
      <c r="E344" s="53"/>
      <c r="F344" s="54" t="s">
        <v>183</v>
      </c>
      <c r="G344" s="86">
        <v>200</v>
      </c>
    </row>
    <row r="345" spans="1:7" x14ac:dyDescent="0.2">
      <c r="A345" s="84">
        <v>63</v>
      </c>
      <c r="B345" s="85" t="s">
        <v>425</v>
      </c>
      <c r="C345" s="86">
        <v>100</v>
      </c>
      <c r="D345" s="83" t="s">
        <v>283</v>
      </c>
      <c r="E345" s="53"/>
      <c r="F345" s="54" t="s">
        <v>190</v>
      </c>
      <c r="G345" s="86">
        <v>150</v>
      </c>
    </row>
    <row r="346" spans="1:7" x14ac:dyDescent="0.2">
      <c r="A346" s="157" t="s">
        <v>194</v>
      </c>
      <c r="B346" s="158"/>
      <c r="C346" s="86">
        <f>SUM(C343:C345)</f>
        <v>340</v>
      </c>
      <c r="D346" s="83"/>
      <c r="E346" s="53"/>
      <c r="F346" s="56" t="s">
        <v>194</v>
      </c>
      <c r="G346" s="86">
        <f>SUM(G344:G345)</f>
        <v>350</v>
      </c>
    </row>
    <row r="347" spans="1:7" x14ac:dyDescent="0.2">
      <c r="A347" s="157" t="s">
        <v>224</v>
      </c>
      <c r="B347" s="158"/>
      <c r="C347" s="88">
        <f>C326+C341+C346</f>
        <v>1795</v>
      </c>
      <c r="D347" s="83"/>
      <c r="E347" s="55"/>
      <c r="F347" s="56" t="s">
        <v>224</v>
      </c>
      <c r="G347" s="88">
        <f>G326+G331+G341+G346</f>
        <v>1905</v>
      </c>
    </row>
    <row r="348" spans="1:7" x14ac:dyDescent="0.2">
      <c r="A348" s="165" t="s">
        <v>426</v>
      </c>
      <c r="B348" s="166"/>
      <c r="C348" s="167"/>
      <c r="D348" s="83"/>
      <c r="E348" s="58"/>
      <c r="F348" s="165" t="s">
        <v>426</v>
      </c>
      <c r="G348" s="167"/>
    </row>
    <row r="349" spans="1:7" x14ac:dyDescent="0.2">
      <c r="A349" s="159" t="s">
        <v>0</v>
      </c>
      <c r="B349" s="161"/>
      <c r="C349" s="160"/>
      <c r="D349" s="83"/>
      <c r="E349" s="58"/>
      <c r="F349" s="159" t="s">
        <v>0</v>
      </c>
      <c r="G349" s="160"/>
    </row>
    <row r="350" spans="1:7" ht="66" x14ac:dyDescent="0.2">
      <c r="A350" s="84">
        <v>1</v>
      </c>
      <c r="B350" s="85" t="s">
        <v>320</v>
      </c>
      <c r="C350" s="86">
        <v>50</v>
      </c>
      <c r="D350" s="83" t="s">
        <v>519</v>
      </c>
      <c r="F350" s="85" t="s">
        <v>40</v>
      </c>
      <c r="G350" s="86">
        <v>10</v>
      </c>
    </row>
    <row r="351" spans="1:7" ht="115.5" x14ac:dyDescent="0.2">
      <c r="A351" s="84">
        <v>39</v>
      </c>
      <c r="B351" s="85" t="s">
        <v>427</v>
      </c>
      <c r="C351" s="86">
        <v>155</v>
      </c>
      <c r="D351" s="83" t="s">
        <v>530</v>
      </c>
      <c r="F351" s="85" t="s">
        <v>323</v>
      </c>
      <c r="G351" s="86">
        <v>180</v>
      </c>
    </row>
    <row r="352" spans="1:7" ht="66" x14ac:dyDescent="0.2">
      <c r="A352" s="84">
        <v>75</v>
      </c>
      <c r="B352" s="85" t="s">
        <v>308</v>
      </c>
      <c r="C352" s="86">
        <v>200</v>
      </c>
      <c r="D352" s="83" t="s">
        <v>500</v>
      </c>
      <c r="F352" s="85" t="s">
        <v>309</v>
      </c>
      <c r="G352" s="86">
        <v>200</v>
      </c>
    </row>
    <row r="353" spans="1:7" x14ac:dyDescent="0.2">
      <c r="A353" s="84">
        <v>90</v>
      </c>
      <c r="B353" s="85" t="s">
        <v>275</v>
      </c>
      <c r="C353" s="86">
        <v>30</v>
      </c>
      <c r="D353" s="83"/>
      <c r="F353" s="85" t="s">
        <v>275</v>
      </c>
      <c r="G353" s="86">
        <v>40</v>
      </c>
    </row>
    <row r="354" spans="1:7" ht="33" x14ac:dyDescent="0.2">
      <c r="A354" s="84">
        <v>63</v>
      </c>
      <c r="B354" s="85" t="s">
        <v>352</v>
      </c>
      <c r="C354" s="86">
        <v>100</v>
      </c>
      <c r="D354" s="83" t="s">
        <v>292</v>
      </c>
      <c r="F354" s="85"/>
      <c r="G354" s="86"/>
    </row>
    <row r="355" spans="1:7" x14ac:dyDescent="0.2">
      <c r="A355" s="157" t="s">
        <v>161</v>
      </c>
      <c r="B355" s="158"/>
      <c r="C355" s="86">
        <f>SUM(C350:C354)</f>
        <v>535</v>
      </c>
      <c r="D355" s="83"/>
      <c r="F355" s="56" t="s">
        <v>161</v>
      </c>
      <c r="G355" s="86">
        <f>SUM(G350:G354)</f>
        <v>430</v>
      </c>
    </row>
    <row r="356" spans="1:7" x14ac:dyDescent="0.2">
      <c r="A356" s="87"/>
      <c r="B356" s="87"/>
      <c r="C356" s="86"/>
      <c r="D356" s="83"/>
      <c r="F356" s="159" t="s">
        <v>139</v>
      </c>
      <c r="G356" s="160"/>
    </row>
    <row r="357" spans="1:7" x14ac:dyDescent="0.2">
      <c r="A357" s="87"/>
      <c r="B357" s="87"/>
      <c r="C357" s="86"/>
      <c r="D357" s="83"/>
      <c r="F357" s="54" t="s">
        <v>190</v>
      </c>
      <c r="G357" s="86">
        <v>150</v>
      </c>
    </row>
    <row r="358" spans="1:7" ht="33" x14ac:dyDescent="0.2">
      <c r="A358" s="87"/>
      <c r="B358" s="87"/>
      <c r="C358" s="86"/>
      <c r="D358" s="83"/>
      <c r="F358" s="54" t="s">
        <v>191</v>
      </c>
      <c r="G358" s="86">
        <v>20</v>
      </c>
    </row>
    <row r="359" spans="1:7" x14ac:dyDescent="0.2">
      <c r="A359" s="87"/>
      <c r="B359" s="87"/>
      <c r="C359" s="86"/>
      <c r="D359" s="83"/>
      <c r="F359" s="54"/>
      <c r="G359" s="86"/>
    </row>
    <row r="360" spans="1:7" x14ac:dyDescent="0.2">
      <c r="A360" s="87"/>
      <c r="B360" s="87"/>
      <c r="C360" s="86"/>
      <c r="D360" s="83"/>
      <c r="F360" s="57" t="s">
        <v>140</v>
      </c>
      <c r="G360" s="86">
        <v>170</v>
      </c>
    </row>
    <row r="361" spans="1:7" x14ac:dyDescent="0.2">
      <c r="A361" s="159" t="s">
        <v>11</v>
      </c>
      <c r="B361" s="161"/>
      <c r="C361" s="160"/>
      <c r="D361" s="83"/>
      <c r="F361" s="159" t="s">
        <v>11</v>
      </c>
      <c r="G361" s="160"/>
    </row>
    <row r="362" spans="1:7" ht="49.5" x14ac:dyDescent="0.2">
      <c r="A362" s="84">
        <v>12</v>
      </c>
      <c r="B362" s="85" t="s">
        <v>428</v>
      </c>
      <c r="C362" s="86">
        <v>100</v>
      </c>
      <c r="D362" s="83"/>
      <c r="F362" s="85" t="s">
        <v>429</v>
      </c>
      <c r="G362" s="86">
        <v>100</v>
      </c>
    </row>
    <row r="363" spans="1:7" ht="33" x14ac:dyDescent="0.2">
      <c r="A363" s="84">
        <v>25</v>
      </c>
      <c r="B363" s="85" t="s">
        <v>430</v>
      </c>
      <c r="C363" s="86">
        <v>200</v>
      </c>
      <c r="D363" s="83"/>
      <c r="F363" s="85" t="s">
        <v>431</v>
      </c>
      <c r="G363" s="86">
        <v>210</v>
      </c>
    </row>
    <row r="364" spans="1:7" ht="115.5" x14ac:dyDescent="0.2">
      <c r="A364" s="84">
        <v>47</v>
      </c>
      <c r="B364" s="85" t="s">
        <v>432</v>
      </c>
      <c r="C364" s="86">
        <v>100</v>
      </c>
      <c r="D364" s="83" t="s">
        <v>531</v>
      </c>
      <c r="F364" s="85" t="s">
        <v>307</v>
      </c>
      <c r="G364" s="86">
        <v>100</v>
      </c>
    </row>
    <row r="365" spans="1:7" x14ac:dyDescent="0.2">
      <c r="A365" s="84">
        <v>55</v>
      </c>
      <c r="B365" s="85" t="s">
        <v>360</v>
      </c>
      <c r="C365" s="86">
        <v>150</v>
      </c>
      <c r="D365" s="83"/>
      <c r="F365" s="85" t="s">
        <v>360</v>
      </c>
      <c r="G365" s="86">
        <v>150</v>
      </c>
    </row>
    <row r="366" spans="1:7" ht="33" x14ac:dyDescent="0.2">
      <c r="A366" s="84">
        <v>68</v>
      </c>
      <c r="B366" s="85" t="s">
        <v>343</v>
      </c>
      <c r="C366" s="86">
        <v>200</v>
      </c>
      <c r="D366" s="83" t="s">
        <v>532</v>
      </c>
      <c r="F366" s="85" t="s">
        <v>344</v>
      </c>
      <c r="G366" s="86">
        <v>200</v>
      </c>
    </row>
    <row r="367" spans="1:7" x14ac:dyDescent="0.2">
      <c r="A367" s="84">
        <v>89</v>
      </c>
      <c r="B367" s="85" t="s">
        <v>282</v>
      </c>
      <c r="C367" s="86">
        <v>50</v>
      </c>
      <c r="D367" s="83" t="s">
        <v>283</v>
      </c>
      <c r="E367" s="60"/>
      <c r="F367" s="85" t="s">
        <v>275</v>
      </c>
      <c r="G367" s="86">
        <v>50</v>
      </c>
    </row>
    <row r="368" spans="1:7" x14ac:dyDescent="0.2">
      <c r="A368" s="84">
        <v>90</v>
      </c>
      <c r="B368" s="85" t="s">
        <v>275</v>
      </c>
      <c r="C368" s="86">
        <v>30</v>
      </c>
      <c r="D368" s="83"/>
      <c r="F368" s="85"/>
      <c r="G368" s="86"/>
    </row>
    <row r="369" spans="1:7" x14ac:dyDescent="0.2">
      <c r="A369" s="84"/>
      <c r="B369" s="85"/>
      <c r="C369" s="86"/>
      <c r="D369" s="83"/>
      <c r="F369" s="54"/>
      <c r="G369" s="86"/>
    </row>
    <row r="370" spans="1:7" x14ac:dyDescent="0.2">
      <c r="A370" s="157" t="s">
        <v>36</v>
      </c>
      <c r="B370" s="158"/>
      <c r="C370" s="86">
        <f>SUM(C362:C369)</f>
        <v>830</v>
      </c>
      <c r="D370" s="83"/>
      <c r="F370" s="56" t="s">
        <v>36</v>
      </c>
      <c r="G370" s="86">
        <f>SUM(G362:G369)</f>
        <v>810</v>
      </c>
    </row>
    <row r="371" spans="1:7" x14ac:dyDescent="0.2">
      <c r="A371" s="162" t="s">
        <v>178</v>
      </c>
      <c r="B371" s="163"/>
      <c r="C371" s="164"/>
      <c r="D371" s="83"/>
      <c r="F371" s="162" t="s">
        <v>178</v>
      </c>
      <c r="G371" s="164"/>
    </row>
    <row r="372" spans="1:7" ht="33" x14ac:dyDescent="0.2">
      <c r="A372" s="84">
        <v>86</v>
      </c>
      <c r="B372" s="85" t="s">
        <v>433</v>
      </c>
      <c r="C372" s="86">
        <v>36</v>
      </c>
      <c r="D372" s="83" t="s">
        <v>283</v>
      </c>
      <c r="F372" s="54"/>
      <c r="G372" s="86"/>
    </row>
    <row r="373" spans="1:7" ht="66" x14ac:dyDescent="0.2">
      <c r="A373" s="84">
        <v>73</v>
      </c>
      <c r="B373" s="85" t="s">
        <v>274</v>
      </c>
      <c r="C373" s="86">
        <v>212</v>
      </c>
      <c r="D373" s="83" t="s">
        <v>500</v>
      </c>
      <c r="F373" s="54" t="s">
        <v>183</v>
      </c>
      <c r="G373" s="86">
        <v>200</v>
      </c>
    </row>
    <row r="374" spans="1:7" x14ac:dyDescent="0.2">
      <c r="A374" s="84">
        <v>79</v>
      </c>
      <c r="B374" s="85" t="s">
        <v>364</v>
      </c>
      <c r="C374" s="86">
        <v>200</v>
      </c>
      <c r="D374" s="83" t="s">
        <v>283</v>
      </c>
      <c r="F374" s="54" t="s">
        <v>190</v>
      </c>
      <c r="G374" s="86">
        <v>150</v>
      </c>
    </row>
    <row r="375" spans="1:7" x14ac:dyDescent="0.2">
      <c r="A375" s="157" t="s">
        <v>194</v>
      </c>
      <c r="B375" s="158"/>
      <c r="C375" s="86">
        <f>SUM(C372:C374)</f>
        <v>448</v>
      </c>
      <c r="D375" s="83"/>
      <c r="F375" s="56" t="s">
        <v>194</v>
      </c>
      <c r="G375" s="86">
        <f>SUM(G373:G374)</f>
        <v>350</v>
      </c>
    </row>
    <row r="376" spans="1:7" x14ac:dyDescent="0.2">
      <c r="A376" s="157" t="s">
        <v>434</v>
      </c>
      <c r="B376" s="158"/>
      <c r="C376" s="88">
        <f>C375+C370+C355</f>
        <v>1813</v>
      </c>
      <c r="D376" s="83"/>
      <c r="F376" s="56" t="s">
        <v>434</v>
      </c>
      <c r="G376" s="88">
        <f>G355+G360+G370+G375</f>
        <v>1760</v>
      </c>
    </row>
    <row r="377" spans="1:7" x14ac:dyDescent="0.2">
      <c r="D377" s="46"/>
      <c r="F377" s="46"/>
    </row>
    <row r="378" spans="1:7" x14ac:dyDescent="0.2">
      <c r="D378" s="46"/>
      <c r="F378" s="46"/>
    </row>
    <row r="379" spans="1:7" x14ac:dyDescent="0.2">
      <c r="D379" s="46"/>
      <c r="F379" s="46"/>
    </row>
    <row r="380" spans="1:7" x14ac:dyDescent="0.2">
      <c r="D380" s="46"/>
      <c r="F380" s="46"/>
    </row>
    <row r="381" spans="1:7" x14ac:dyDescent="0.2">
      <c r="D381" s="46"/>
      <c r="F381" s="46"/>
    </row>
    <row r="382" spans="1:7" x14ac:dyDescent="0.2">
      <c r="D382" s="46"/>
      <c r="F382" s="46"/>
    </row>
    <row r="383" spans="1:7" x14ac:dyDescent="0.2">
      <c r="D383" s="46"/>
      <c r="F383" s="46"/>
    </row>
    <row r="384" spans="1:7" x14ac:dyDescent="0.2">
      <c r="D384" s="46"/>
      <c r="F384" s="46"/>
    </row>
    <row r="385" s="46" customFormat="1" x14ac:dyDescent="0.2"/>
    <row r="386" s="46" customFormat="1" x14ac:dyDescent="0.2"/>
    <row r="387" s="46" customFormat="1" x14ac:dyDescent="0.2"/>
    <row r="388" s="46" customFormat="1" x14ac:dyDescent="0.2"/>
    <row r="389" s="46" customFormat="1" x14ac:dyDescent="0.2"/>
    <row r="390" s="46" customFormat="1" x14ac:dyDescent="0.2"/>
    <row r="391" s="46" customFormat="1" x14ac:dyDescent="0.2"/>
    <row r="392" s="46" customFormat="1" x14ac:dyDescent="0.2"/>
    <row r="393" s="46" customFormat="1" x14ac:dyDescent="0.2"/>
    <row r="394" s="46" customFormat="1" x14ac:dyDescent="0.2"/>
    <row r="395" s="46" customFormat="1" x14ac:dyDescent="0.2"/>
    <row r="396" s="46" customFormat="1" x14ac:dyDescent="0.2"/>
    <row r="397" s="46" customFormat="1" x14ac:dyDescent="0.2"/>
    <row r="398" s="46" customFormat="1" x14ac:dyDescent="0.2"/>
    <row r="399" s="46" customFormat="1" x14ac:dyDescent="0.2"/>
    <row r="400" s="46" customFormat="1" x14ac:dyDescent="0.2"/>
    <row r="401" s="46" customFormat="1" x14ac:dyDescent="0.2"/>
    <row r="402" s="46" customFormat="1" x14ac:dyDescent="0.2"/>
    <row r="403" s="46" customFormat="1" x14ac:dyDescent="0.2"/>
    <row r="404" s="46" customFormat="1" x14ac:dyDescent="0.2"/>
    <row r="405" s="46" customFormat="1" x14ac:dyDescent="0.2"/>
    <row r="406" s="46" customFormat="1" x14ac:dyDescent="0.2"/>
    <row r="407" s="46" customFormat="1" x14ac:dyDescent="0.2"/>
    <row r="408" s="46" customFormat="1" x14ac:dyDescent="0.2"/>
    <row r="409" s="46" customFormat="1" x14ac:dyDescent="0.2"/>
    <row r="410" s="46" customFormat="1" x14ac:dyDescent="0.2"/>
    <row r="411" s="46" customFormat="1" x14ac:dyDescent="0.2"/>
    <row r="412" s="46" customFormat="1" x14ac:dyDescent="0.2"/>
    <row r="413" s="46" customFormat="1" x14ac:dyDescent="0.2"/>
    <row r="414" s="46" customFormat="1" x14ac:dyDescent="0.2"/>
    <row r="415" s="46" customFormat="1" x14ac:dyDescent="0.2"/>
    <row r="416" s="46" customFormat="1" x14ac:dyDescent="0.2"/>
    <row r="417" s="46" customFormat="1" x14ac:dyDescent="0.2"/>
    <row r="418" s="46" customFormat="1" x14ac:dyDescent="0.2"/>
    <row r="419" s="46" customFormat="1" x14ac:dyDescent="0.2"/>
    <row r="420" s="46" customFormat="1" x14ac:dyDescent="0.2"/>
    <row r="421" s="46" customFormat="1" x14ac:dyDescent="0.2"/>
    <row r="422" s="46" customFormat="1" x14ac:dyDescent="0.2"/>
    <row r="423" s="46" customFormat="1" x14ac:dyDescent="0.2"/>
    <row r="424" s="46" customFormat="1" x14ac:dyDescent="0.2"/>
    <row r="425" s="46" customFormat="1" x14ac:dyDescent="0.2"/>
    <row r="426" s="46" customFormat="1" x14ac:dyDescent="0.2"/>
    <row r="427" s="46" customFormat="1" x14ac:dyDescent="0.2"/>
    <row r="428" s="46" customFormat="1" x14ac:dyDescent="0.2"/>
    <row r="429" s="46" customFormat="1" x14ac:dyDescent="0.2"/>
    <row r="430" s="46" customFormat="1" x14ac:dyDescent="0.2"/>
    <row r="431" s="46" customFormat="1" x14ac:dyDescent="0.2"/>
    <row r="432" s="46" customFormat="1" x14ac:dyDescent="0.2"/>
    <row r="433" s="46" customFormat="1" x14ac:dyDescent="0.2"/>
    <row r="434" s="46" customFormat="1" x14ac:dyDescent="0.2"/>
    <row r="435" s="46" customFormat="1" x14ac:dyDescent="0.2"/>
    <row r="436" s="46" customFormat="1" x14ac:dyDescent="0.2"/>
    <row r="437" s="46" customFormat="1" x14ac:dyDescent="0.2"/>
    <row r="438" s="46" customFormat="1" x14ac:dyDescent="0.2"/>
    <row r="439" s="46" customFormat="1" x14ac:dyDescent="0.2"/>
    <row r="440" s="46" customFormat="1" x14ac:dyDescent="0.2"/>
    <row r="441" s="46" customFormat="1" x14ac:dyDescent="0.2"/>
    <row r="442" s="46" customFormat="1" x14ac:dyDescent="0.2"/>
    <row r="443" s="46" customFormat="1" x14ac:dyDescent="0.2"/>
    <row r="444" s="46" customFormat="1" x14ac:dyDescent="0.2"/>
    <row r="445" s="46" customFormat="1" x14ac:dyDescent="0.2"/>
    <row r="446" s="46" customFormat="1" x14ac:dyDescent="0.2"/>
    <row r="447" s="46" customFormat="1" x14ac:dyDescent="0.2"/>
    <row r="448" s="46" customFormat="1" x14ac:dyDescent="0.2"/>
    <row r="449" s="46" customFormat="1" x14ac:dyDescent="0.2"/>
    <row r="450" s="46" customFormat="1" x14ac:dyDescent="0.2"/>
    <row r="451" s="46" customFormat="1" x14ac:dyDescent="0.2"/>
    <row r="452" s="46" customFormat="1" x14ac:dyDescent="0.2"/>
    <row r="453" s="46" customFormat="1" x14ac:dyDescent="0.2"/>
    <row r="454" s="46" customFormat="1" x14ac:dyDescent="0.2"/>
    <row r="455" s="46" customFormat="1" x14ac:dyDescent="0.2"/>
    <row r="456" s="46" customFormat="1" x14ac:dyDescent="0.2"/>
    <row r="457" s="46" customFormat="1" x14ac:dyDescent="0.2"/>
    <row r="458" s="46" customFormat="1" x14ac:dyDescent="0.2"/>
    <row r="459" s="46" customFormat="1" x14ac:dyDescent="0.2"/>
    <row r="460" s="46" customFormat="1" x14ac:dyDescent="0.2"/>
    <row r="461" s="46" customFormat="1" x14ac:dyDescent="0.2"/>
    <row r="462" s="46" customFormat="1" x14ac:dyDescent="0.2"/>
    <row r="463" s="46" customFormat="1" x14ac:dyDescent="0.2"/>
    <row r="464" s="46" customFormat="1" x14ac:dyDescent="0.2"/>
    <row r="465" s="46" customFormat="1" x14ac:dyDescent="0.2"/>
    <row r="466" s="46" customFormat="1" x14ac:dyDescent="0.2"/>
    <row r="467" s="46" customFormat="1" x14ac:dyDescent="0.2"/>
    <row r="468" s="46" customFormat="1" x14ac:dyDescent="0.2"/>
    <row r="469" s="46" customFormat="1" x14ac:dyDescent="0.2"/>
    <row r="470" s="46" customFormat="1" x14ac:dyDescent="0.2"/>
    <row r="471" s="46" customFormat="1" x14ac:dyDescent="0.2"/>
    <row r="472" s="46" customFormat="1" x14ac:dyDescent="0.2"/>
    <row r="473" s="46" customFormat="1" x14ac:dyDescent="0.2"/>
    <row r="474" s="46" customFormat="1" x14ac:dyDescent="0.2"/>
    <row r="475" s="46" customFormat="1" x14ac:dyDescent="0.2"/>
    <row r="476" s="46" customFormat="1" x14ac:dyDescent="0.2"/>
    <row r="477" s="46" customFormat="1" x14ac:dyDescent="0.2"/>
    <row r="478" s="46" customFormat="1" x14ac:dyDescent="0.2"/>
    <row r="479" s="46" customFormat="1" x14ac:dyDescent="0.2"/>
    <row r="480" s="46" customFormat="1" x14ac:dyDescent="0.2"/>
    <row r="481" s="46" customFormat="1" x14ac:dyDescent="0.2"/>
    <row r="482" s="46" customFormat="1" x14ac:dyDescent="0.2"/>
    <row r="483" s="46" customFormat="1" x14ac:dyDescent="0.2"/>
    <row r="484" s="46" customFormat="1" x14ac:dyDescent="0.2"/>
    <row r="485" s="46" customFormat="1" x14ac:dyDescent="0.2"/>
    <row r="486" s="46" customFormat="1" x14ac:dyDescent="0.2"/>
    <row r="487" s="46" customFormat="1" x14ac:dyDescent="0.2"/>
    <row r="488" s="46" customFormat="1" x14ac:dyDescent="0.2"/>
    <row r="489" s="46" customFormat="1" x14ac:dyDescent="0.2"/>
    <row r="490" s="46" customFormat="1" x14ac:dyDescent="0.2"/>
    <row r="491" s="46" customFormat="1" x14ac:dyDescent="0.2"/>
    <row r="492" s="46" customFormat="1" x14ac:dyDescent="0.2"/>
    <row r="493" s="46" customFormat="1" x14ac:dyDescent="0.2"/>
    <row r="494" s="46" customFormat="1" x14ac:dyDescent="0.2"/>
    <row r="495" s="46" customFormat="1" x14ac:dyDescent="0.2"/>
    <row r="496" s="46" customFormat="1" x14ac:dyDescent="0.2"/>
    <row r="497" s="46" customFormat="1" x14ac:dyDescent="0.2"/>
    <row r="498" s="46" customFormat="1" x14ac:dyDescent="0.2"/>
    <row r="499" s="46" customFormat="1" x14ac:dyDescent="0.2"/>
    <row r="500" s="46" customFormat="1" x14ac:dyDescent="0.2"/>
    <row r="501" s="46" customFormat="1" x14ac:dyDescent="0.2"/>
    <row r="502" s="46" customFormat="1" x14ac:dyDescent="0.2"/>
    <row r="503" s="46" customFormat="1" x14ac:dyDescent="0.2"/>
    <row r="504" s="46" customFormat="1" x14ac:dyDescent="0.2"/>
    <row r="505" s="46" customFormat="1" x14ac:dyDescent="0.2"/>
    <row r="506" s="46" customFormat="1" x14ac:dyDescent="0.2"/>
    <row r="507" s="46" customFormat="1" x14ac:dyDescent="0.2"/>
    <row r="508" s="46" customFormat="1" x14ac:dyDescent="0.2"/>
    <row r="509" s="46" customFormat="1" x14ac:dyDescent="0.2"/>
    <row r="510" s="46" customFormat="1" x14ac:dyDescent="0.2"/>
    <row r="511" s="46" customFormat="1" x14ac:dyDescent="0.2"/>
    <row r="512" s="46" customFormat="1" x14ac:dyDescent="0.2"/>
    <row r="513" s="46" customFormat="1" x14ac:dyDescent="0.2"/>
    <row r="514" s="46" customFormat="1" x14ac:dyDescent="0.2"/>
    <row r="515" s="46" customFormat="1" x14ac:dyDescent="0.2"/>
    <row r="516" s="46" customFormat="1" x14ac:dyDescent="0.2"/>
    <row r="517" s="46" customFormat="1" x14ac:dyDescent="0.2"/>
    <row r="518" s="46" customFormat="1" x14ac:dyDescent="0.2"/>
    <row r="519" s="46" customFormat="1" x14ac:dyDescent="0.2"/>
    <row r="520" s="46" customFormat="1" x14ac:dyDescent="0.2"/>
    <row r="521" s="46" customFormat="1" x14ac:dyDescent="0.2"/>
    <row r="522" s="46" customFormat="1" x14ac:dyDescent="0.2"/>
    <row r="523" s="46" customFormat="1" x14ac:dyDescent="0.2"/>
    <row r="524" s="46" customFormat="1" x14ac:dyDescent="0.2"/>
    <row r="525" s="46" customFormat="1" x14ac:dyDescent="0.2"/>
    <row r="526" s="46" customFormat="1" x14ac:dyDescent="0.2"/>
    <row r="527" s="46" customFormat="1" x14ac:dyDescent="0.2"/>
    <row r="528" s="46" customFormat="1" x14ac:dyDescent="0.2"/>
    <row r="529" s="46" customFormat="1" x14ac:dyDescent="0.2"/>
    <row r="530" s="46" customFormat="1" x14ac:dyDescent="0.2"/>
    <row r="531" s="46" customFormat="1" x14ac:dyDescent="0.2"/>
    <row r="532" s="46" customFormat="1" x14ac:dyDescent="0.2"/>
    <row r="533" s="46" customFormat="1" x14ac:dyDescent="0.2"/>
    <row r="534" s="46" customFormat="1" x14ac:dyDescent="0.2"/>
    <row r="535" s="46" customFormat="1" x14ac:dyDescent="0.2"/>
    <row r="536" s="46" customFormat="1" x14ac:dyDescent="0.2"/>
    <row r="537" s="46" customFormat="1" x14ac:dyDescent="0.2"/>
    <row r="538" s="46" customFormat="1" x14ac:dyDescent="0.2"/>
    <row r="539" s="46" customFormat="1" x14ac:dyDescent="0.2"/>
    <row r="540" s="46" customFormat="1" x14ac:dyDescent="0.2"/>
    <row r="541" s="46" customFormat="1" x14ac:dyDescent="0.2"/>
    <row r="542" s="46" customFormat="1" x14ac:dyDescent="0.2"/>
    <row r="543" s="46" customFormat="1" x14ac:dyDescent="0.2"/>
    <row r="544" s="46" customFormat="1" x14ac:dyDescent="0.2"/>
    <row r="545" s="46" customFormat="1" x14ac:dyDescent="0.2"/>
    <row r="546" s="46" customFormat="1" x14ac:dyDescent="0.2"/>
    <row r="547" s="46" customFormat="1" x14ac:dyDescent="0.2"/>
    <row r="548" s="46" customFormat="1" x14ac:dyDescent="0.2"/>
    <row r="549" s="46" customFormat="1" x14ac:dyDescent="0.2"/>
    <row r="550" s="46" customFormat="1" x14ac:dyDescent="0.2"/>
    <row r="551" s="46" customFormat="1" x14ac:dyDescent="0.2"/>
    <row r="552" s="46" customFormat="1" x14ac:dyDescent="0.2"/>
    <row r="553" s="46" customFormat="1" x14ac:dyDescent="0.2"/>
    <row r="554" s="46" customFormat="1" x14ac:dyDescent="0.2"/>
    <row r="555" s="46" customFormat="1" x14ac:dyDescent="0.2"/>
    <row r="556" s="46" customFormat="1" x14ac:dyDescent="0.2"/>
    <row r="557" s="46" customFormat="1" x14ac:dyDescent="0.2"/>
    <row r="558" s="46" customFormat="1" x14ac:dyDescent="0.2"/>
    <row r="559" s="46" customFormat="1" x14ac:dyDescent="0.2"/>
    <row r="560" s="46" customFormat="1" x14ac:dyDescent="0.2"/>
    <row r="561" s="46" customFormat="1" x14ac:dyDescent="0.2"/>
    <row r="562" s="46" customFormat="1" x14ac:dyDescent="0.2"/>
    <row r="563" s="46" customFormat="1" x14ac:dyDescent="0.2"/>
    <row r="564" s="46" customFormat="1" x14ac:dyDescent="0.2"/>
    <row r="565" s="46" customFormat="1" x14ac:dyDescent="0.2"/>
    <row r="566" s="46" customFormat="1" x14ac:dyDescent="0.2"/>
    <row r="567" s="46" customFormat="1" x14ac:dyDescent="0.2"/>
    <row r="568" s="46" customFormat="1" x14ac:dyDescent="0.2"/>
    <row r="569" s="46" customFormat="1" x14ac:dyDescent="0.2"/>
    <row r="570" s="46" customFormat="1" x14ac:dyDescent="0.2"/>
    <row r="571" s="46" customFormat="1" x14ac:dyDescent="0.2"/>
    <row r="572" s="46" customFormat="1" x14ac:dyDescent="0.2"/>
    <row r="573" s="46" customFormat="1" x14ac:dyDescent="0.2"/>
    <row r="574" s="46" customFormat="1" x14ac:dyDescent="0.2"/>
    <row r="575" s="46" customFormat="1" x14ac:dyDescent="0.2"/>
    <row r="576" s="46" customFormat="1" x14ac:dyDescent="0.2"/>
    <row r="577" s="46" customFormat="1" x14ac:dyDescent="0.2"/>
    <row r="578" s="46" customFormat="1" x14ac:dyDescent="0.2"/>
    <row r="579" s="46" customFormat="1" x14ac:dyDescent="0.2"/>
    <row r="580" s="46" customFormat="1" x14ac:dyDescent="0.2"/>
    <row r="581" s="46" customFormat="1" x14ac:dyDescent="0.2"/>
    <row r="582" s="46" customFormat="1" x14ac:dyDescent="0.2"/>
    <row r="583" s="46" customFormat="1" x14ac:dyDescent="0.2"/>
    <row r="584" s="46" customFormat="1" x14ac:dyDescent="0.2"/>
    <row r="585" s="46" customFormat="1" x14ac:dyDescent="0.2"/>
    <row r="586" s="46" customFormat="1" x14ac:dyDescent="0.2"/>
    <row r="587" s="46" customFormat="1" x14ac:dyDescent="0.2"/>
    <row r="588" s="46" customFormat="1" x14ac:dyDescent="0.2"/>
    <row r="589" s="46" customFormat="1" x14ac:dyDescent="0.2"/>
    <row r="590" s="46" customFormat="1" x14ac:dyDescent="0.2"/>
    <row r="591" s="46" customFormat="1" x14ac:dyDescent="0.2"/>
    <row r="592" s="46" customFormat="1" x14ac:dyDescent="0.2"/>
    <row r="593" s="46" customFormat="1" x14ac:dyDescent="0.2"/>
    <row r="594" s="46" customFormat="1" x14ac:dyDescent="0.2"/>
    <row r="595" s="46" customFormat="1" x14ac:dyDescent="0.2"/>
    <row r="596" s="46" customFormat="1" x14ac:dyDescent="0.2"/>
    <row r="597" s="46" customFormat="1" x14ac:dyDescent="0.2"/>
    <row r="598" s="46" customFormat="1" x14ac:dyDescent="0.2"/>
    <row r="599" s="46" customFormat="1" x14ac:dyDescent="0.2"/>
    <row r="600" s="46" customFormat="1" x14ac:dyDescent="0.2"/>
    <row r="601" s="46" customFormat="1" x14ac:dyDescent="0.2"/>
    <row r="602" s="46" customFormat="1" x14ac:dyDescent="0.2"/>
    <row r="603" s="46" customFormat="1" x14ac:dyDescent="0.2"/>
    <row r="604" s="46" customFormat="1" x14ac:dyDescent="0.2"/>
    <row r="605" s="46" customFormat="1" x14ac:dyDescent="0.2"/>
    <row r="606" s="46" customFormat="1" x14ac:dyDescent="0.2"/>
    <row r="607" s="46" customFormat="1" x14ac:dyDescent="0.2"/>
    <row r="608" s="46" customFormat="1" x14ac:dyDescent="0.2"/>
    <row r="609" s="46" customFormat="1" x14ac:dyDescent="0.2"/>
    <row r="610" s="46" customFormat="1" x14ac:dyDescent="0.2"/>
    <row r="611" s="46" customFormat="1" x14ac:dyDescent="0.2"/>
    <row r="612" s="46" customFormat="1" x14ac:dyDescent="0.2"/>
  </sheetData>
  <mergeCells count="164">
    <mergeCell ref="A370:B370"/>
    <mergeCell ref="A371:C371"/>
    <mergeCell ref="F371:G371"/>
    <mergeCell ref="A375:B375"/>
    <mergeCell ref="A376:B376"/>
    <mergeCell ref="A332:C332"/>
    <mergeCell ref="F332:G332"/>
    <mergeCell ref="A341:B341"/>
    <mergeCell ref="A342:C342"/>
    <mergeCell ref="F342:G342"/>
    <mergeCell ref="A346:B346"/>
    <mergeCell ref="A347:B347"/>
    <mergeCell ref="A348:C348"/>
    <mergeCell ref="F348:G348"/>
    <mergeCell ref="A316:B316"/>
    <mergeCell ref="A317:C317"/>
    <mergeCell ref="F317:G317"/>
    <mergeCell ref="A361:C361"/>
    <mergeCell ref="F361:G361"/>
    <mergeCell ref="F327:G327"/>
    <mergeCell ref="A349:C349"/>
    <mergeCell ref="F349:G349"/>
    <mergeCell ref="A355:B355"/>
    <mergeCell ref="F356:G356"/>
    <mergeCell ref="A64:B64"/>
    <mergeCell ref="A65:C65"/>
    <mergeCell ref="F65:G65"/>
    <mergeCell ref="A69:B69"/>
    <mergeCell ref="A70:B70"/>
    <mergeCell ref="A71:C71"/>
    <mergeCell ref="F71:G71"/>
    <mergeCell ref="A72:C72"/>
    <mergeCell ref="F72:G72"/>
    <mergeCell ref="A2:G2"/>
    <mergeCell ref="A5:A6"/>
    <mergeCell ref="B5:B6"/>
    <mergeCell ref="C5:C6"/>
    <mergeCell ref="D5:D6"/>
    <mergeCell ref="F5:F6"/>
    <mergeCell ref="G5:G6"/>
    <mergeCell ref="F3:G3"/>
    <mergeCell ref="A17:B17"/>
    <mergeCell ref="F18:G18"/>
    <mergeCell ref="A7:C7"/>
    <mergeCell ref="F7:G7"/>
    <mergeCell ref="A8:C8"/>
    <mergeCell ref="F8:G8"/>
    <mergeCell ref="A23:C23"/>
    <mergeCell ref="F23:G23"/>
    <mergeCell ref="A33:B33"/>
    <mergeCell ref="A34:C34"/>
    <mergeCell ref="F34:G34"/>
    <mergeCell ref="A38:B38"/>
    <mergeCell ref="A39:B39"/>
    <mergeCell ref="A40:C40"/>
    <mergeCell ref="F40:G40"/>
    <mergeCell ref="A41:C41"/>
    <mergeCell ref="F41:G41"/>
    <mergeCell ref="A49:B49"/>
    <mergeCell ref="F50:G50"/>
    <mergeCell ref="A55:C55"/>
    <mergeCell ref="F55:G55"/>
    <mergeCell ref="F81:G81"/>
    <mergeCell ref="A80:B80"/>
    <mergeCell ref="A86:C86"/>
    <mergeCell ref="F86:G86"/>
    <mergeCell ref="F112:G112"/>
    <mergeCell ref="A95:B95"/>
    <mergeCell ref="A96:C96"/>
    <mergeCell ref="F96:G96"/>
    <mergeCell ref="A100:B100"/>
    <mergeCell ref="A101:B101"/>
    <mergeCell ref="A102:C102"/>
    <mergeCell ref="F102:G102"/>
    <mergeCell ref="A103:C103"/>
    <mergeCell ref="F103:G103"/>
    <mergeCell ref="A111:B111"/>
    <mergeCell ref="A117:C117"/>
    <mergeCell ref="F117:G117"/>
    <mergeCell ref="A126:B126"/>
    <mergeCell ref="A127:C127"/>
    <mergeCell ref="F127:G127"/>
    <mergeCell ref="A131:B131"/>
    <mergeCell ref="A132:B132"/>
    <mergeCell ref="A133:C133"/>
    <mergeCell ref="F133:G133"/>
    <mergeCell ref="A134:C134"/>
    <mergeCell ref="F134:G134"/>
    <mergeCell ref="A142:B142"/>
    <mergeCell ref="F143:G143"/>
    <mergeCell ref="A148:C148"/>
    <mergeCell ref="A156:B156"/>
    <mergeCell ref="A157:C157"/>
    <mergeCell ref="F157:G157"/>
    <mergeCell ref="A178:C178"/>
    <mergeCell ref="F178:G178"/>
    <mergeCell ref="F148:G148"/>
    <mergeCell ref="A161:B161"/>
    <mergeCell ref="A162:B162"/>
    <mergeCell ref="A163:C163"/>
    <mergeCell ref="F163:G163"/>
    <mergeCell ref="A164:C164"/>
    <mergeCell ref="F164:G164"/>
    <mergeCell ref="A172:B172"/>
    <mergeCell ref="F173:G173"/>
    <mergeCell ref="A187:B187"/>
    <mergeCell ref="A188:C188"/>
    <mergeCell ref="F188:G188"/>
    <mergeCell ref="A192:B192"/>
    <mergeCell ref="A193:B193"/>
    <mergeCell ref="A194:C194"/>
    <mergeCell ref="F194:G194"/>
    <mergeCell ref="A195:C195"/>
    <mergeCell ref="F195:G195"/>
    <mergeCell ref="A203:B203"/>
    <mergeCell ref="F204:G204"/>
    <mergeCell ref="A209:C209"/>
    <mergeCell ref="F209:G209"/>
    <mergeCell ref="A224:B224"/>
    <mergeCell ref="F225:G225"/>
    <mergeCell ref="A240:C240"/>
    <mergeCell ref="F240:G240"/>
    <mergeCell ref="A218:B218"/>
    <mergeCell ref="A219:C219"/>
    <mergeCell ref="F219:G219"/>
    <mergeCell ref="A223:B223"/>
    <mergeCell ref="A225:C225"/>
    <mergeCell ref="A226:C226"/>
    <mergeCell ref="F226:G226"/>
    <mergeCell ref="A234:B234"/>
    <mergeCell ref="F235:G235"/>
    <mergeCell ref="A255:B255"/>
    <mergeCell ref="A250:B250"/>
    <mergeCell ref="A251:C251"/>
    <mergeCell ref="F251:G251"/>
    <mergeCell ref="A256:B256"/>
    <mergeCell ref="A257:C257"/>
    <mergeCell ref="F257:G257"/>
    <mergeCell ref="A258:C258"/>
    <mergeCell ref="F258:G258"/>
    <mergeCell ref="A266:B266"/>
    <mergeCell ref="F267:G267"/>
    <mergeCell ref="A289:C289"/>
    <mergeCell ref="F289:G289"/>
    <mergeCell ref="A296:B296"/>
    <mergeCell ref="F297:G297"/>
    <mergeCell ref="A318:C318"/>
    <mergeCell ref="F318:G318"/>
    <mergeCell ref="A326:B326"/>
    <mergeCell ref="A272:C272"/>
    <mergeCell ref="F272:G272"/>
    <mergeCell ref="A281:B281"/>
    <mergeCell ref="A282:C282"/>
    <mergeCell ref="F282:G282"/>
    <mergeCell ref="A286:B286"/>
    <mergeCell ref="A287:B287"/>
    <mergeCell ref="A288:C288"/>
    <mergeCell ref="F288:G288"/>
    <mergeCell ref="A302:C302"/>
    <mergeCell ref="F302:G302"/>
    <mergeCell ref="A310:B310"/>
    <mergeCell ref="A311:C311"/>
    <mergeCell ref="F311:G311"/>
    <mergeCell ref="A315:B3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8" manualBreakCount="8">
    <brk id="70" max="16383" man="1"/>
    <brk id="132" max="6" man="1"/>
    <brk id="193" max="16383" man="1"/>
    <brk id="256" max="16383" man="1"/>
    <brk id="316" max="16383" man="1"/>
    <brk id="376" max="16383" man="1"/>
    <brk id="423" max="16383" man="1"/>
    <brk id="5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H357"/>
  <sheetViews>
    <sheetView view="pageBreakPreview" zoomScale="80" zoomScaleSheetLayoutView="80" workbookViewId="0">
      <selection activeCell="A7" sqref="A7:O7"/>
    </sheetView>
  </sheetViews>
  <sheetFormatPr defaultColWidth="9.33203125" defaultRowHeight="16.5" x14ac:dyDescent="0.3"/>
  <cols>
    <col min="1" max="1" width="23.5" style="61" customWidth="1"/>
    <col min="2" max="2" width="54.5" style="61" customWidth="1"/>
    <col min="3" max="5" width="13.6640625" style="61" customWidth="1"/>
    <col min="6" max="6" width="10.5" style="61" customWidth="1"/>
    <col min="7" max="7" width="14.6640625" style="61" customWidth="1"/>
    <col min="8" max="8" width="8.6640625" style="61" customWidth="1"/>
    <col min="9" max="9" width="9.33203125" style="61" customWidth="1"/>
    <col min="10" max="10" width="12.5" style="61" customWidth="1"/>
    <col min="11" max="11" width="8.33203125" style="61" customWidth="1"/>
    <col min="12" max="12" width="9.33203125" style="61" customWidth="1"/>
    <col min="13" max="13" width="14.1640625" style="61" customWidth="1"/>
    <col min="14" max="14" width="9.33203125" style="61" customWidth="1"/>
    <col min="15" max="1022" width="10.5" style="73" customWidth="1"/>
    <col min="1023" max="1024" width="14.5" style="62" customWidth="1"/>
    <col min="1025" max="16384" width="9.33203125" style="62"/>
  </cols>
  <sheetData>
    <row r="1" spans="1:1022" x14ac:dyDescent="0.3">
      <c r="N1" s="62"/>
      <c r="O1" s="63" t="s">
        <v>267</v>
      </c>
      <c r="P1" s="63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  <c r="LZ1" s="62"/>
      <c r="MA1" s="62"/>
      <c r="MB1" s="62"/>
      <c r="MC1" s="62"/>
      <c r="MD1" s="62"/>
      <c r="ME1" s="62"/>
      <c r="MF1" s="62"/>
      <c r="MG1" s="62"/>
      <c r="MH1" s="62"/>
      <c r="MI1" s="62"/>
      <c r="MJ1" s="62"/>
      <c r="MK1" s="62"/>
      <c r="ML1" s="62"/>
      <c r="MM1" s="62"/>
      <c r="MN1" s="62"/>
      <c r="MO1" s="62"/>
      <c r="MP1" s="62"/>
      <c r="MQ1" s="62"/>
      <c r="MR1" s="62"/>
      <c r="MS1" s="62"/>
      <c r="MT1" s="62"/>
      <c r="MU1" s="62"/>
      <c r="MV1" s="62"/>
      <c r="MW1" s="62"/>
      <c r="MX1" s="62"/>
      <c r="MY1" s="62"/>
      <c r="MZ1" s="62"/>
      <c r="NA1" s="62"/>
      <c r="NB1" s="62"/>
      <c r="NC1" s="62"/>
      <c r="ND1" s="62"/>
      <c r="NE1" s="62"/>
      <c r="NF1" s="62"/>
      <c r="NG1" s="62"/>
      <c r="NH1" s="62"/>
      <c r="NI1" s="62"/>
      <c r="NJ1" s="62"/>
      <c r="NK1" s="62"/>
      <c r="NL1" s="62"/>
      <c r="NM1" s="62"/>
      <c r="NN1" s="62"/>
      <c r="NO1" s="62"/>
      <c r="NP1" s="62"/>
      <c r="NQ1" s="62"/>
      <c r="NR1" s="62"/>
      <c r="NS1" s="62"/>
      <c r="NT1" s="62"/>
      <c r="NU1" s="62"/>
      <c r="NV1" s="62"/>
      <c r="NW1" s="62"/>
      <c r="NX1" s="62"/>
      <c r="NY1" s="62"/>
      <c r="NZ1" s="62"/>
      <c r="OA1" s="62"/>
      <c r="OB1" s="62"/>
      <c r="OC1" s="62"/>
      <c r="OD1" s="62"/>
      <c r="OE1" s="62"/>
      <c r="OF1" s="62"/>
      <c r="OG1" s="62"/>
      <c r="OH1" s="62"/>
      <c r="OI1" s="62"/>
      <c r="OJ1" s="62"/>
      <c r="OK1" s="62"/>
      <c r="OL1" s="62"/>
      <c r="OM1" s="62"/>
      <c r="ON1" s="62"/>
      <c r="OO1" s="62"/>
      <c r="OP1" s="62"/>
      <c r="OQ1" s="62"/>
      <c r="OR1" s="62"/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/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62"/>
      <c r="RJ1" s="62"/>
      <c r="RK1" s="62"/>
      <c r="RL1" s="62"/>
      <c r="RM1" s="62"/>
      <c r="RN1" s="62"/>
      <c r="RO1" s="62"/>
      <c r="RP1" s="62"/>
      <c r="RQ1" s="62"/>
      <c r="RR1" s="62"/>
      <c r="RS1" s="62"/>
      <c r="RT1" s="62"/>
      <c r="RU1" s="62"/>
      <c r="RV1" s="62"/>
      <c r="RW1" s="62"/>
      <c r="RX1" s="62"/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2"/>
      <c r="WE1" s="62"/>
      <c r="WF1" s="62"/>
      <c r="WG1" s="62"/>
      <c r="WH1" s="62"/>
      <c r="WI1" s="62"/>
      <c r="WJ1" s="62"/>
      <c r="WK1" s="62"/>
      <c r="WL1" s="62"/>
      <c r="WM1" s="62"/>
      <c r="WN1" s="62"/>
      <c r="WO1" s="62"/>
      <c r="WP1" s="62"/>
      <c r="WQ1" s="62"/>
      <c r="WR1" s="62"/>
      <c r="WS1" s="62"/>
      <c r="WT1" s="62"/>
      <c r="WU1" s="62"/>
      <c r="WV1" s="62"/>
      <c r="WW1" s="62"/>
      <c r="WX1" s="62"/>
      <c r="WY1" s="62"/>
      <c r="WZ1" s="62"/>
      <c r="XA1" s="62"/>
      <c r="XB1" s="62"/>
      <c r="XC1" s="62"/>
      <c r="XD1" s="62"/>
      <c r="XE1" s="62"/>
      <c r="XF1" s="62"/>
      <c r="XG1" s="62"/>
      <c r="XH1" s="62"/>
      <c r="XI1" s="62"/>
      <c r="XJ1" s="62"/>
      <c r="XK1" s="62"/>
      <c r="XL1" s="62"/>
      <c r="XM1" s="62"/>
      <c r="XN1" s="62"/>
      <c r="XO1" s="62"/>
      <c r="XP1" s="62"/>
      <c r="XQ1" s="62"/>
      <c r="XR1" s="62"/>
      <c r="XS1" s="62"/>
      <c r="XT1" s="62"/>
      <c r="XU1" s="62"/>
      <c r="XV1" s="62"/>
      <c r="XW1" s="62"/>
      <c r="XX1" s="62"/>
      <c r="XY1" s="62"/>
      <c r="XZ1" s="62"/>
      <c r="YA1" s="62"/>
      <c r="YB1" s="62"/>
      <c r="YC1" s="62"/>
      <c r="YD1" s="62"/>
      <c r="YE1" s="62"/>
      <c r="YF1" s="62"/>
      <c r="YG1" s="62"/>
      <c r="YH1" s="62"/>
      <c r="YI1" s="62"/>
      <c r="YJ1" s="62"/>
      <c r="YK1" s="62"/>
      <c r="YL1" s="62"/>
      <c r="YM1" s="62"/>
      <c r="YN1" s="62"/>
      <c r="YO1" s="62"/>
      <c r="YP1" s="62"/>
      <c r="YQ1" s="62"/>
      <c r="YR1" s="62"/>
      <c r="YS1" s="62"/>
      <c r="YT1" s="62"/>
      <c r="YU1" s="62"/>
      <c r="YV1" s="62"/>
      <c r="YW1" s="62"/>
      <c r="YX1" s="62"/>
      <c r="YY1" s="62"/>
      <c r="YZ1" s="62"/>
      <c r="ZA1" s="62"/>
      <c r="ZB1" s="62"/>
      <c r="ZC1" s="62"/>
      <c r="ZD1" s="62"/>
      <c r="ZE1" s="62"/>
      <c r="ZF1" s="62"/>
      <c r="ZG1" s="62"/>
      <c r="ZH1" s="62"/>
      <c r="ZI1" s="62"/>
      <c r="ZJ1" s="62"/>
      <c r="ZK1" s="62"/>
      <c r="ZL1" s="62"/>
      <c r="ZM1" s="62"/>
      <c r="ZN1" s="62"/>
      <c r="ZO1" s="62"/>
      <c r="ZP1" s="62"/>
      <c r="ZQ1" s="62"/>
      <c r="ZR1" s="62"/>
      <c r="ZS1" s="62"/>
      <c r="ZT1" s="62"/>
      <c r="ZU1" s="62"/>
      <c r="ZV1" s="62"/>
      <c r="ZW1" s="62"/>
      <c r="ZX1" s="62"/>
      <c r="ZY1" s="62"/>
      <c r="ZZ1" s="62"/>
      <c r="AAA1" s="62"/>
      <c r="AAB1" s="62"/>
      <c r="AAC1" s="62"/>
      <c r="AAD1" s="62"/>
      <c r="AAE1" s="62"/>
      <c r="AAF1" s="62"/>
      <c r="AAG1" s="62"/>
      <c r="AAH1" s="62"/>
      <c r="AAI1" s="62"/>
      <c r="AAJ1" s="62"/>
      <c r="AAK1" s="62"/>
      <c r="AAL1" s="62"/>
      <c r="AAM1" s="62"/>
      <c r="AAN1" s="62"/>
      <c r="AAO1" s="62"/>
      <c r="AAP1" s="62"/>
      <c r="AAQ1" s="62"/>
      <c r="AAR1" s="62"/>
      <c r="AAS1" s="62"/>
      <c r="AAT1" s="62"/>
      <c r="AAU1" s="62"/>
      <c r="AAV1" s="62"/>
      <c r="AAW1" s="62"/>
      <c r="AAX1" s="62"/>
      <c r="AAY1" s="62"/>
      <c r="AAZ1" s="62"/>
      <c r="ABA1" s="62"/>
      <c r="ABB1" s="62"/>
      <c r="ABC1" s="62"/>
      <c r="ABD1" s="62"/>
      <c r="ABE1" s="62"/>
      <c r="ABF1" s="62"/>
      <c r="ABG1" s="62"/>
      <c r="ABH1" s="62"/>
      <c r="ABI1" s="62"/>
      <c r="ABJ1" s="62"/>
      <c r="ABK1" s="62"/>
      <c r="ABL1" s="62"/>
      <c r="ABM1" s="62"/>
      <c r="ABN1" s="62"/>
      <c r="ABO1" s="62"/>
      <c r="ABP1" s="62"/>
      <c r="ABQ1" s="62"/>
      <c r="ABR1" s="62"/>
      <c r="ABS1" s="62"/>
      <c r="ABT1" s="62"/>
      <c r="ABU1" s="62"/>
      <c r="ABV1" s="62"/>
      <c r="ABW1" s="62"/>
      <c r="ABX1" s="62"/>
      <c r="ABY1" s="62"/>
      <c r="ABZ1" s="62"/>
      <c r="ACA1" s="62"/>
      <c r="ACB1" s="62"/>
      <c r="ACC1" s="62"/>
      <c r="ACD1" s="62"/>
      <c r="ACE1" s="62"/>
      <c r="ACF1" s="62"/>
      <c r="ACG1" s="62"/>
      <c r="ACH1" s="62"/>
      <c r="ACI1" s="62"/>
      <c r="ACJ1" s="62"/>
      <c r="ACK1" s="62"/>
      <c r="ACL1" s="62"/>
      <c r="ACM1" s="62"/>
      <c r="ACN1" s="62"/>
      <c r="ACO1" s="62"/>
      <c r="ACP1" s="62"/>
      <c r="ACQ1" s="62"/>
      <c r="ACR1" s="62"/>
      <c r="ACS1" s="62"/>
      <c r="ACT1" s="62"/>
      <c r="ACU1" s="62"/>
      <c r="ACV1" s="62"/>
      <c r="ACW1" s="62"/>
      <c r="ACX1" s="62"/>
      <c r="ACY1" s="62"/>
      <c r="ACZ1" s="62"/>
      <c r="ADA1" s="62"/>
      <c r="ADB1" s="62"/>
      <c r="ADC1" s="62"/>
      <c r="ADD1" s="62"/>
      <c r="ADE1" s="62"/>
      <c r="ADF1" s="62"/>
      <c r="ADG1" s="62"/>
      <c r="ADH1" s="62"/>
      <c r="ADI1" s="62"/>
      <c r="ADJ1" s="62"/>
      <c r="ADK1" s="62"/>
      <c r="ADL1" s="62"/>
      <c r="ADM1" s="62"/>
      <c r="ADN1" s="62"/>
      <c r="ADO1" s="62"/>
      <c r="ADP1" s="62"/>
      <c r="ADQ1" s="62"/>
      <c r="ADR1" s="62"/>
      <c r="ADS1" s="62"/>
      <c r="ADT1" s="62"/>
      <c r="ADU1" s="62"/>
      <c r="ADV1" s="62"/>
      <c r="ADW1" s="62"/>
      <c r="ADX1" s="62"/>
      <c r="ADY1" s="62"/>
      <c r="ADZ1" s="62"/>
      <c r="AEA1" s="62"/>
      <c r="AEB1" s="62"/>
      <c r="AEC1" s="62"/>
      <c r="AED1" s="62"/>
      <c r="AEE1" s="62"/>
      <c r="AEF1" s="62"/>
      <c r="AEG1" s="62"/>
      <c r="AEH1" s="62"/>
      <c r="AEI1" s="62"/>
      <c r="AEJ1" s="62"/>
      <c r="AEK1" s="62"/>
      <c r="AEL1" s="62"/>
      <c r="AEM1" s="62"/>
      <c r="AEN1" s="62"/>
      <c r="AEO1" s="62"/>
      <c r="AEP1" s="62"/>
      <c r="AEQ1" s="62"/>
      <c r="AER1" s="62"/>
      <c r="AES1" s="62"/>
      <c r="AET1" s="62"/>
      <c r="AEU1" s="62"/>
      <c r="AEV1" s="62"/>
      <c r="AEW1" s="62"/>
      <c r="AEX1" s="62"/>
      <c r="AEY1" s="62"/>
      <c r="AEZ1" s="62"/>
      <c r="AFA1" s="62"/>
      <c r="AFB1" s="62"/>
      <c r="AFC1" s="62"/>
      <c r="AFD1" s="62"/>
      <c r="AFE1" s="62"/>
      <c r="AFF1" s="62"/>
      <c r="AFG1" s="62"/>
      <c r="AFH1" s="62"/>
      <c r="AFI1" s="62"/>
      <c r="AFJ1" s="62"/>
      <c r="AFK1" s="62"/>
      <c r="AFL1" s="62"/>
      <c r="AFM1" s="62"/>
      <c r="AFN1" s="62"/>
      <c r="AFO1" s="62"/>
      <c r="AFP1" s="62"/>
      <c r="AFQ1" s="62"/>
      <c r="AFR1" s="62"/>
      <c r="AFS1" s="62"/>
      <c r="AFT1" s="62"/>
      <c r="AFU1" s="62"/>
      <c r="AFV1" s="62"/>
      <c r="AFW1" s="62"/>
      <c r="AFX1" s="62"/>
      <c r="AFY1" s="62"/>
      <c r="AFZ1" s="62"/>
      <c r="AGA1" s="62"/>
      <c r="AGB1" s="62"/>
      <c r="AGC1" s="62"/>
      <c r="AGD1" s="62"/>
      <c r="AGE1" s="62"/>
      <c r="AGF1" s="62"/>
      <c r="AGG1" s="62"/>
      <c r="AGH1" s="62"/>
      <c r="AGI1" s="62"/>
      <c r="AGJ1" s="62"/>
      <c r="AGK1" s="62"/>
      <c r="AGL1" s="62"/>
      <c r="AGM1" s="62"/>
      <c r="AGN1" s="62"/>
      <c r="AGO1" s="62"/>
      <c r="AGP1" s="62"/>
      <c r="AGQ1" s="62"/>
      <c r="AGR1" s="62"/>
      <c r="AGS1" s="62"/>
      <c r="AGT1" s="62"/>
      <c r="AGU1" s="62"/>
      <c r="AGV1" s="62"/>
      <c r="AGW1" s="62"/>
      <c r="AGX1" s="62"/>
      <c r="AGY1" s="62"/>
      <c r="AGZ1" s="62"/>
      <c r="AHA1" s="62"/>
      <c r="AHB1" s="62"/>
      <c r="AHC1" s="62"/>
      <c r="AHD1" s="62"/>
      <c r="AHE1" s="62"/>
      <c r="AHF1" s="62"/>
      <c r="AHG1" s="62"/>
      <c r="AHH1" s="62"/>
      <c r="AHI1" s="62"/>
      <c r="AHJ1" s="62"/>
      <c r="AHK1" s="62"/>
      <c r="AHL1" s="62"/>
      <c r="AHM1" s="62"/>
      <c r="AHN1" s="62"/>
      <c r="AHO1" s="62"/>
      <c r="AHP1" s="62"/>
      <c r="AHQ1" s="62"/>
      <c r="AHR1" s="62"/>
      <c r="AHS1" s="62"/>
      <c r="AHT1" s="62"/>
      <c r="AHU1" s="62"/>
      <c r="AHV1" s="62"/>
      <c r="AHW1" s="62"/>
      <c r="AHX1" s="62"/>
      <c r="AHY1" s="62"/>
      <c r="AHZ1" s="62"/>
      <c r="AIA1" s="62"/>
      <c r="AIB1" s="62"/>
      <c r="AIC1" s="62"/>
      <c r="AID1" s="62"/>
      <c r="AIE1" s="62"/>
      <c r="AIF1" s="62"/>
      <c r="AIG1" s="62"/>
      <c r="AIH1" s="62"/>
      <c r="AII1" s="62"/>
      <c r="AIJ1" s="62"/>
      <c r="AIK1" s="62"/>
      <c r="AIL1" s="62"/>
      <c r="AIM1" s="62"/>
      <c r="AIN1" s="62"/>
      <c r="AIO1" s="62"/>
      <c r="AIP1" s="62"/>
      <c r="AIQ1" s="62"/>
      <c r="AIR1" s="62"/>
      <c r="AIS1" s="62"/>
      <c r="AIT1" s="62"/>
      <c r="AIU1" s="62"/>
      <c r="AIV1" s="62"/>
      <c r="AIW1" s="62"/>
      <c r="AIX1" s="62"/>
      <c r="AIY1" s="62"/>
      <c r="AIZ1" s="62"/>
      <c r="AJA1" s="62"/>
      <c r="AJB1" s="62"/>
      <c r="AJC1" s="62"/>
      <c r="AJD1" s="62"/>
      <c r="AJE1" s="62"/>
      <c r="AJF1" s="62"/>
      <c r="AJG1" s="62"/>
      <c r="AJH1" s="62"/>
      <c r="AJI1" s="62"/>
      <c r="AJJ1" s="62"/>
      <c r="AJK1" s="62"/>
      <c r="AJL1" s="62"/>
      <c r="AJM1" s="62"/>
      <c r="AJN1" s="62"/>
      <c r="AJO1" s="62"/>
      <c r="AJP1" s="62"/>
      <c r="AJQ1" s="62"/>
      <c r="AJR1" s="62"/>
      <c r="AJS1" s="62"/>
      <c r="AJT1" s="62"/>
      <c r="AJU1" s="62"/>
      <c r="AJV1" s="62"/>
      <c r="AJW1" s="62"/>
      <c r="AJX1" s="62"/>
      <c r="AJY1" s="62"/>
      <c r="AJZ1" s="62"/>
      <c r="AKA1" s="62"/>
      <c r="AKB1" s="62"/>
      <c r="AKC1" s="62"/>
      <c r="AKD1" s="62"/>
      <c r="AKE1" s="62"/>
      <c r="AKF1" s="62"/>
      <c r="AKG1" s="62"/>
      <c r="AKH1" s="62"/>
      <c r="AKI1" s="62"/>
      <c r="AKJ1" s="62"/>
      <c r="AKK1" s="62"/>
      <c r="AKL1" s="62"/>
      <c r="AKM1" s="62"/>
      <c r="AKN1" s="62"/>
      <c r="AKO1" s="62"/>
      <c r="AKP1" s="62"/>
      <c r="AKQ1" s="62"/>
      <c r="AKR1" s="62"/>
      <c r="AKS1" s="62"/>
      <c r="AKT1" s="62"/>
      <c r="AKU1" s="62"/>
      <c r="AKV1" s="62"/>
      <c r="AKW1" s="62"/>
      <c r="AKX1" s="62"/>
      <c r="AKY1" s="62"/>
      <c r="AKZ1" s="62"/>
      <c r="ALA1" s="62"/>
      <c r="ALB1" s="62"/>
      <c r="ALC1" s="62"/>
      <c r="ALD1" s="62"/>
      <c r="ALE1" s="62"/>
      <c r="ALF1" s="62"/>
      <c r="ALG1" s="62"/>
      <c r="ALH1" s="62"/>
      <c r="ALI1" s="62"/>
      <c r="ALJ1" s="62"/>
      <c r="ALK1" s="62"/>
      <c r="ALL1" s="62"/>
      <c r="ALM1" s="62"/>
      <c r="ALN1" s="62"/>
      <c r="ALO1" s="62"/>
      <c r="ALP1" s="62"/>
      <c r="ALQ1" s="62"/>
      <c r="ALR1" s="62"/>
      <c r="ALS1" s="62"/>
      <c r="ALT1" s="62"/>
      <c r="ALU1" s="62"/>
      <c r="ALV1" s="62"/>
      <c r="ALW1" s="62"/>
      <c r="ALX1" s="62"/>
      <c r="ALY1" s="62"/>
      <c r="ALZ1" s="62"/>
      <c r="AMA1" s="62"/>
      <c r="AMB1" s="62"/>
      <c r="AMC1" s="62"/>
      <c r="AMD1" s="62"/>
      <c r="AME1" s="62"/>
      <c r="AMF1" s="62"/>
      <c r="AMG1" s="62"/>
      <c r="AMH1" s="62"/>
    </row>
    <row r="2" spans="1:1022" s="152" customFormat="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156"/>
      <c r="P2" s="153"/>
    </row>
    <row r="3" spans="1:1022" s="152" customFormat="1" x14ac:dyDescent="0.3">
      <c r="A3" s="154"/>
      <c r="B3" s="154"/>
      <c r="C3" s="154"/>
      <c r="D3" s="154"/>
      <c r="E3" s="154"/>
      <c r="F3" s="154"/>
      <c r="G3" s="154"/>
      <c r="H3" s="154"/>
      <c r="I3" s="154"/>
      <c r="J3" s="154" t="s">
        <v>625</v>
      </c>
      <c r="K3" s="154"/>
      <c r="L3" s="154"/>
      <c r="M3" s="154"/>
      <c r="N3" s="155"/>
      <c r="O3" s="156"/>
      <c r="P3" s="153"/>
    </row>
    <row r="4" spans="1:1022" s="152" customFormat="1" x14ac:dyDescent="0.3">
      <c r="A4" s="154"/>
      <c r="B4" s="154"/>
      <c r="C4" s="154"/>
      <c r="D4" s="154"/>
      <c r="E4" s="154"/>
      <c r="F4" s="154"/>
      <c r="G4" s="154"/>
      <c r="H4" s="154"/>
      <c r="I4" s="154"/>
      <c r="J4" s="154" t="s">
        <v>627</v>
      </c>
      <c r="K4" s="154"/>
      <c r="L4" s="154"/>
      <c r="M4" s="154"/>
      <c r="N4" s="155"/>
      <c r="O4" s="156"/>
      <c r="P4" s="153"/>
    </row>
    <row r="5" spans="1:1022" s="152" customFormat="1" x14ac:dyDescent="0.3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  <c r="O5" s="156"/>
      <c r="P5" s="153"/>
    </row>
    <row r="6" spans="1:1022" s="152" customFormat="1" x14ac:dyDescent="0.3">
      <c r="A6" s="154"/>
      <c r="B6" s="154"/>
      <c r="C6" s="154"/>
      <c r="D6" s="154"/>
      <c r="E6" s="154"/>
      <c r="F6" s="154"/>
      <c r="G6" s="154"/>
      <c r="H6" s="154"/>
      <c r="I6" s="154"/>
      <c r="J6" s="154" t="s">
        <v>626</v>
      </c>
      <c r="K6" s="154"/>
      <c r="L6" s="154"/>
      <c r="M6" s="154"/>
      <c r="N6" s="155"/>
      <c r="O6" s="156"/>
      <c r="P6" s="153"/>
    </row>
    <row r="7" spans="1:1022" s="65" customFormat="1" ht="27.75" customHeight="1" x14ac:dyDescent="0.3">
      <c r="A7" s="174" t="s">
        <v>624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64"/>
    </row>
    <row r="8" spans="1:1022" s="65" customFormat="1" x14ac:dyDescent="0.3">
      <c r="A8" s="66" t="s">
        <v>135</v>
      </c>
      <c r="B8" s="67" t="s">
        <v>136</v>
      </c>
      <c r="C8" s="68"/>
      <c r="D8" s="68"/>
      <c r="E8" s="68"/>
      <c r="F8" s="68"/>
      <c r="G8" s="68"/>
      <c r="H8" s="69"/>
      <c r="I8" s="69"/>
      <c r="J8" s="70"/>
      <c r="K8" s="70"/>
      <c r="L8" s="70"/>
      <c r="M8" s="70"/>
      <c r="N8" s="70"/>
      <c r="O8" s="70"/>
      <c r="P8" s="64"/>
    </row>
    <row r="9" spans="1:1022" s="65" customFormat="1" x14ac:dyDescent="0.3">
      <c r="A9" s="66" t="s">
        <v>137</v>
      </c>
      <c r="B9" s="67" t="s">
        <v>138</v>
      </c>
      <c r="C9" s="68"/>
      <c r="D9" s="68"/>
      <c r="E9" s="68"/>
      <c r="F9" s="68"/>
      <c r="G9" s="68"/>
      <c r="H9" s="69"/>
      <c r="I9" s="69"/>
      <c r="J9" s="68"/>
      <c r="K9" s="68"/>
      <c r="L9" s="68"/>
      <c r="M9" s="68"/>
      <c r="N9" s="68"/>
      <c r="O9" s="68"/>
      <c r="P9" s="64"/>
    </row>
    <row r="10" spans="1:1022" s="65" customFormat="1" x14ac:dyDescent="0.3">
      <c r="A10" s="71" t="s">
        <v>13</v>
      </c>
      <c r="B10" s="72" t="s">
        <v>14</v>
      </c>
      <c r="C10" s="68"/>
      <c r="D10" s="68"/>
      <c r="E10" s="68"/>
      <c r="F10" s="68"/>
      <c r="G10" s="68"/>
      <c r="H10" s="69"/>
      <c r="I10" s="69"/>
      <c r="J10" s="68"/>
      <c r="K10" s="68"/>
      <c r="L10" s="68"/>
      <c r="M10" s="68"/>
      <c r="N10" s="68"/>
      <c r="O10" s="68"/>
      <c r="P10" s="64"/>
    </row>
    <row r="11" spans="1:1022" s="65" customFormat="1" x14ac:dyDescent="0.3">
      <c r="A11" s="71" t="s">
        <v>15</v>
      </c>
      <c r="B11" s="72">
        <v>1</v>
      </c>
      <c r="C11" s="68"/>
      <c r="D11" s="68"/>
      <c r="E11" s="68"/>
      <c r="F11" s="68"/>
      <c r="G11" s="68"/>
      <c r="H11" s="69"/>
      <c r="I11" s="69"/>
      <c r="J11" s="68"/>
      <c r="K11" s="68"/>
      <c r="L11" s="68"/>
      <c r="M11" s="68"/>
      <c r="N11" s="68"/>
      <c r="O11" s="68"/>
      <c r="P11" s="64"/>
    </row>
    <row r="12" spans="1:1022" x14ac:dyDescent="0.3">
      <c r="A12" s="178" t="s">
        <v>16</v>
      </c>
      <c r="B12" s="178" t="s">
        <v>17</v>
      </c>
      <c r="C12" s="178" t="s">
        <v>18</v>
      </c>
      <c r="D12" s="177" t="s">
        <v>19</v>
      </c>
      <c r="E12" s="177"/>
      <c r="F12" s="177"/>
      <c r="G12" s="178" t="s">
        <v>20</v>
      </c>
      <c r="H12" s="177" t="s">
        <v>21</v>
      </c>
      <c r="I12" s="177"/>
      <c r="J12" s="177"/>
      <c r="K12" s="177"/>
      <c r="L12" s="177" t="s">
        <v>22</v>
      </c>
      <c r="M12" s="177"/>
      <c r="N12" s="177"/>
      <c r="O12" s="177"/>
    </row>
    <row r="13" spans="1:1022" x14ac:dyDescent="0.3">
      <c r="A13" s="179"/>
      <c r="B13" s="180"/>
      <c r="C13" s="179"/>
      <c r="D13" s="89" t="s">
        <v>23</v>
      </c>
      <c r="E13" s="89" t="s">
        <v>24</v>
      </c>
      <c r="F13" s="89" t="s">
        <v>25</v>
      </c>
      <c r="G13" s="179"/>
      <c r="H13" s="89" t="s">
        <v>26</v>
      </c>
      <c r="I13" s="89" t="s">
        <v>27</v>
      </c>
      <c r="J13" s="89" t="s">
        <v>28</v>
      </c>
      <c r="K13" s="89" t="s">
        <v>29</v>
      </c>
      <c r="L13" s="89" t="s">
        <v>30</v>
      </c>
      <c r="M13" s="89" t="s">
        <v>31</v>
      </c>
      <c r="N13" s="89" t="s">
        <v>32</v>
      </c>
      <c r="O13" s="89" t="s">
        <v>33</v>
      </c>
    </row>
    <row r="14" spans="1:1022" x14ac:dyDescent="0.3">
      <c r="A14" s="90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90">
        <v>7</v>
      </c>
      <c r="H14" s="90">
        <v>8</v>
      </c>
      <c r="I14" s="90">
        <v>9</v>
      </c>
      <c r="J14" s="90">
        <v>10</v>
      </c>
      <c r="K14" s="90">
        <v>11</v>
      </c>
      <c r="L14" s="90">
        <v>12</v>
      </c>
      <c r="M14" s="90">
        <v>13</v>
      </c>
      <c r="N14" s="90">
        <v>14</v>
      </c>
      <c r="O14" s="90">
        <v>15</v>
      </c>
    </row>
    <row r="15" spans="1:1022" x14ac:dyDescent="0.3">
      <c r="A15" s="176" t="s">
        <v>34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spans="1:1022" x14ac:dyDescent="0.3">
      <c r="A16" s="91" t="s">
        <v>188</v>
      </c>
      <c r="B16" s="92" t="s">
        <v>189</v>
      </c>
      <c r="C16" s="99">
        <v>15</v>
      </c>
      <c r="D16" s="100">
        <v>3.48</v>
      </c>
      <c r="E16" s="100">
        <v>4.43</v>
      </c>
      <c r="F16" s="101"/>
      <c r="G16" s="102">
        <v>54.6</v>
      </c>
      <c r="H16" s="100">
        <v>0.01</v>
      </c>
      <c r="I16" s="100">
        <v>0.11</v>
      </c>
      <c r="J16" s="102">
        <v>43.2</v>
      </c>
      <c r="K16" s="100">
        <v>0.08</v>
      </c>
      <c r="L16" s="99">
        <v>132</v>
      </c>
      <c r="M16" s="99">
        <v>75</v>
      </c>
      <c r="N16" s="100">
        <v>5.25</v>
      </c>
      <c r="O16" s="100">
        <v>0.15</v>
      </c>
    </row>
    <row r="17" spans="1:15" ht="33" x14ac:dyDescent="0.3">
      <c r="A17" s="94" t="s">
        <v>234</v>
      </c>
      <c r="B17" s="92" t="s">
        <v>464</v>
      </c>
      <c r="C17" s="99">
        <v>200</v>
      </c>
      <c r="D17" s="100">
        <v>8.15</v>
      </c>
      <c r="E17" s="100">
        <v>6.26</v>
      </c>
      <c r="F17" s="102">
        <v>31.5</v>
      </c>
      <c r="G17" s="100">
        <v>215.18</v>
      </c>
      <c r="H17" s="100">
        <v>0.22</v>
      </c>
      <c r="I17" s="100">
        <v>1.39</v>
      </c>
      <c r="J17" s="102">
        <v>24.2</v>
      </c>
      <c r="K17" s="100">
        <v>0.47</v>
      </c>
      <c r="L17" s="100">
        <v>151.38999999999999</v>
      </c>
      <c r="M17" s="102">
        <v>228.7</v>
      </c>
      <c r="N17" s="100">
        <v>26.68</v>
      </c>
      <c r="O17" s="100">
        <v>1.56</v>
      </c>
    </row>
    <row r="18" spans="1:15" x14ac:dyDescent="0.3">
      <c r="A18" s="93" t="s">
        <v>237</v>
      </c>
      <c r="B18" s="92" t="s">
        <v>227</v>
      </c>
      <c r="C18" s="99">
        <v>50</v>
      </c>
      <c r="D18" s="102">
        <v>5.3</v>
      </c>
      <c r="E18" s="100">
        <v>3.21</v>
      </c>
      <c r="F18" s="100">
        <v>1.1100000000000001</v>
      </c>
      <c r="G18" s="100">
        <v>54.39</v>
      </c>
      <c r="H18" s="100">
        <v>0.01</v>
      </c>
      <c r="I18" s="100">
        <v>0.18</v>
      </c>
      <c r="J18" s="102">
        <v>1.4</v>
      </c>
      <c r="K18" s="100">
        <v>1.32</v>
      </c>
      <c r="L18" s="102">
        <v>22.3</v>
      </c>
      <c r="M18" s="100">
        <v>24.77</v>
      </c>
      <c r="N18" s="100">
        <v>5.99</v>
      </c>
      <c r="O18" s="100">
        <v>0.11</v>
      </c>
    </row>
    <row r="19" spans="1:15" x14ac:dyDescent="0.3">
      <c r="A19" s="91" t="s">
        <v>235</v>
      </c>
      <c r="B19" s="92" t="s">
        <v>164</v>
      </c>
      <c r="C19" s="99">
        <v>200</v>
      </c>
      <c r="D19" s="100">
        <v>0.26</v>
      </c>
      <c r="E19" s="100">
        <v>0.03</v>
      </c>
      <c r="F19" s="100">
        <v>1.88</v>
      </c>
      <c r="G19" s="102">
        <v>10.3</v>
      </c>
      <c r="H19" s="101"/>
      <c r="I19" s="102">
        <v>2.9</v>
      </c>
      <c r="J19" s="102">
        <v>0.5</v>
      </c>
      <c r="K19" s="100">
        <v>0.01</v>
      </c>
      <c r="L19" s="100">
        <v>7.75</v>
      </c>
      <c r="M19" s="100">
        <v>9.7799999999999994</v>
      </c>
      <c r="N19" s="100">
        <v>5.24</v>
      </c>
      <c r="O19" s="100">
        <v>0.86</v>
      </c>
    </row>
    <row r="20" spans="1:15" x14ac:dyDescent="0.3">
      <c r="A20" s="93"/>
      <c r="B20" s="92" t="s">
        <v>275</v>
      </c>
      <c r="C20" s="99">
        <v>40</v>
      </c>
      <c r="D20" s="100">
        <v>2.68</v>
      </c>
      <c r="E20" s="100">
        <v>0.48</v>
      </c>
      <c r="F20" s="100">
        <v>21.16</v>
      </c>
      <c r="G20" s="102">
        <v>99.6</v>
      </c>
      <c r="H20" s="101"/>
      <c r="I20" s="101"/>
      <c r="J20" s="101"/>
      <c r="K20" s="101"/>
      <c r="L20" s="101"/>
      <c r="M20" s="101"/>
      <c r="N20" s="101"/>
      <c r="O20" s="101"/>
    </row>
    <row r="21" spans="1:15" x14ac:dyDescent="0.3">
      <c r="A21" s="175" t="s">
        <v>161</v>
      </c>
      <c r="B21" s="175"/>
      <c r="C21" s="98">
        <v>505</v>
      </c>
      <c r="D21" s="100">
        <v>19.87</v>
      </c>
      <c r="E21" s="100">
        <v>14.41</v>
      </c>
      <c r="F21" s="100">
        <v>55.65</v>
      </c>
      <c r="G21" s="100">
        <v>434.07</v>
      </c>
      <c r="H21" s="100">
        <v>0.24</v>
      </c>
      <c r="I21" s="100">
        <v>4.58</v>
      </c>
      <c r="J21" s="102">
        <v>69.3</v>
      </c>
      <c r="K21" s="100">
        <v>1.88</v>
      </c>
      <c r="L21" s="100">
        <v>313.44</v>
      </c>
      <c r="M21" s="100">
        <v>338.25</v>
      </c>
      <c r="N21" s="100">
        <v>43.16</v>
      </c>
      <c r="O21" s="100">
        <v>2.68</v>
      </c>
    </row>
    <row r="22" spans="1:15" x14ac:dyDescent="0.3">
      <c r="A22" s="176" t="s">
        <v>253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</row>
    <row r="23" spans="1:15" x14ac:dyDescent="0.3">
      <c r="A23" s="93" t="s">
        <v>179</v>
      </c>
      <c r="B23" s="92" t="s">
        <v>35</v>
      </c>
      <c r="C23" s="91">
        <v>150</v>
      </c>
      <c r="D23" s="94">
        <v>0.6</v>
      </c>
      <c r="E23" s="94">
        <v>0.6</v>
      </c>
      <c r="F23" s="94">
        <v>14.7</v>
      </c>
      <c r="G23" s="94">
        <v>70.5</v>
      </c>
      <c r="H23" s="93">
        <v>0.05</v>
      </c>
      <c r="I23" s="91">
        <v>15</v>
      </c>
      <c r="J23" s="94">
        <v>7.5</v>
      </c>
      <c r="K23" s="94">
        <v>0.3</v>
      </c>
      <c r="L23" s="91">
        <v>24</v>
      </c>
      <c r="M23" s="94">
        <v>16.5</v>
      </c>
      <c r="N23" s="94">
        <v>13.5</v>
      </c>
      <c r="O23" s="94">
        <v>3.3</v>
      </c>
    </row>
    <row r="24" spans="1:15" x14ac:dyDescent="0.3">
      <c r="A24" s="93"/>
      <c r="B24" s="92" t="s">
        <v>165</v>
      </c>
      <c r="C24" s="91">
        <v>20</v>
      </c>
      <c r="D24" s="94">
        <v>1.5</v>
      </c>
      <c r="E24" s="93">
        <v>3.72</v>
      </c>
      <c r="F24" s="93">
        <v>8.26</v>
      </c>
      <c r="G24" s="93">
        <v>73.52</v>
      </c>
      <c r="H24" s="93">
        <v>0.03</v>
      </c>
      <c r="I24" s="93">
        <v>0.84</v>
      </c>
      <c r="J24" s="93">
        <v>41.99</v>
      </c>
      <c r="K24" s="93">
        <v>0.67</v>
      </c>
      <c r="L24" s="93">
        <v>22.14</v>
      </c>
      <c r="M24" s="93">
        <v>35.950000000000003</v>
      </c>
      <c r="N24" s="93">
        <v>21.69</v>
      </c>
      <c r="O24" s="93">
        <v>0.55000000000000004</v>
      </c>
    </row>
    <row r="25" spans="1:15" x14ac:dyDescent="0.3">
      <c r="A25" s="175" t="s">
        <v>254</v>
      </c>
      <c r="B25" s="175"/>
      <c r="C25" s="90">
        <v>170</v>
      </c>
      <c r="D25" s="93">
        <v>2.1</v>
      </c>
      <c r="E25" s="93">
        <v>4.32</v>
      </c>
      <c r="F25" s="93">
        <v>22.96</v>
      </c>
      <c r="G25" s="93">
        <v>144.02000000000001</v>
      </c>
      <c r="H25" s="93">
        <v>0.08</v>
      </c>
      <c r="I25" s="93">
        <v>15.84</v>
      </c>
      <c r="J25" s="93">
        <v>49.49</v>
      </c>
      <c r="K25" s="93">
        <v>0.97</v>
      </c>
      <c r="L25" s="93">
        <v>46.14</v>
      </c>
      <c r="M25" s="93">
        <v>52.45</v>
      </c>
      <c r="N25" s="93">
        <v>35.19</v>
      </c>
      <c r="O25" s="93">
        <v>3.85</v>
      </c>
    </row>
    <row r="26" spans="1:15" x14ac:dyDescent="0.3">
      <c r="A26" s="176" t="s">
        <v>11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</row>
    <row r="27" spans="1:15" x14ac:dyDescent="0.3">
      <c r="A27" s="93" t="s">
        <v>247</v>
      </c>
      <c r="B27" s="92" t="s">
        <v>215</v>
      </c>
      <c r="C27" s="99">
        <v>100</v>
      </c>
      <c r="D27" s="100">
        <v>1.1200000000000001</v>
      </c>
      <c r="E27" s="100">
        <v>6.82</v>
      </c>
      <c r="F27" s="102">
        <v>3.8</v>
      </c>
      <c r="G27" s="100">
        <v>82.73</v>
      </c>
      <c r="H27" s="100">
        <v>0.05</v>
      </c>
      <c r="I27" s="100">
        <v>65.17</v>
      </c>
      <c r="J27" s="100">
        <v>176.98</v>
      </c>
      <c r="K27" s="100">
        <v>3.63</v>
      </c>
      <c r="L27" s="100">
        <v>23.77</v>
      </c>
      <c r="M27" s="100">
        <v>22.88</v>
      </c>
      <c r="N27" s="100">
        <v>15.85</v>
      </c>
      <c r="O27" s="100">
        <v>0.78</v>
      </c>
    </row>
    <row r="28" spans="1:15" ht="33" x14ac:dyDescent="0.3">
      <c r="A28" s="93" t="s">
        <v>441</v>
      </c>
      <c r="B28" s="92" t="s">
        <v>465</v>
      </c>
      <c r="C28" s="99">
        <v>210</v>
      </c>
      <c r="D28" s="100">
        <v>1.77</v>
      </c>
      <c r="E28" s="100">
        <v>4.21</v>
      </c>
      <c r="F28" s="100">
        <v>7.91</v>
      </c>
      <c r="G28" s="100">
        <v>77.19</v>
      </c>
      <c r="H28" s="100">
        <v>0.06</v>
      </c>
      <c r="I28" s="102">
        <v>24.9</v>
      </c>
      <c r="J28" s="100">
        <v>168.48</v>
      </c>
      <c r="K28" s="100">
        <v>1.47</v>
      </c>
      <c r="L28" s="100">
        <v>36.380000000000003</v>
      </c>
      <c r="M28" s="100">
        <v>43.61</v>
      </c>
      <c r="N28" s="100">
        <v>18.079999999999998</v>
      </c>
      <c r="O28" s="100">
        <v>0.63</v>
      </c>
    </row>
    <row r="29" spans="1:15" x14ac:dyDescent="0.3">
      <c r="A29" s="93" t="s">
        <v>249</v>
      </c>
      <c r="B29" s="92" t="s">
        <v>229</v>
      </c>
      <c r="C29" s="99">
        <v>120</v>
      </c>
      <c r="D29" s="100">
        <v>19.98</v>
      </c>
      <c r="E29" s="100">
        <v>7.74</v>
      </c>
      <c r="F29" s="100">
        <v>10</v>
      </c>
      <c r="G29" s="100">
        <v>190.19</v>
      </c>
      <c r="H29" s="100">
        <v>0.18</v>
      </c>
      <c r="I29" s="100">
        <v>5.17</v>
      </c>
      <c r="J29" s="102">
        <v>311.3</v>
      </c>
      <c r="K29" s="100">
        <v>3.12</v>
      </c>
      <c r="L29" s="102">
        <v>64.5</v>
      </c>
      <c r="M29" s="100">
        <v>328.13</v>
      </c>
      <c r="N29" s="100">
        <v>83.89</v>
      </c>
      <c r="O29" s="100">
        <v>1.63</v>
      </c>
    </row>
    <row r="30" spans="1:15" x14ac:dyDescent="0.3">
      <c r="A30" s="91" t="s">
        <v>442</v>
      </c>
      <c r="B30" s="92" t="s">
        <v>167</v>
      </c>
      <c r="C30" s="99">
        <v>150</v>
      </c>
      <c r="D30" s="102">
        <v>3.1</v>
      </c>
      <c r="E30" s="100">
        <v>0.62</v>
      </c>
      <c r="F30" s="100">
        <v>25.27</v>
      </c>
      <c r="G30" s="100">
        <v>119.35</v>
      </c>
      <c r="H30" s="100">
        <v>0.19</v>
      </c>
      <c r="I30" s="99">
        <v>31</v>
      </c>
      <c r="J30" s="100">
        <v>4.6500000000000004</v>
      </c>
      <c r="K30" s="100">
        <v>0.16</v>
      </c>
      <c r="L30" s="102">
        <v>16.600000000000001</v>
      </c>
      <c r="M30" s="100">
        <v>90.13</v>
      </c>
      <c r="N30" s="100">
        <v>35.72</v>
      </c>
      <c r="O30" s="102">
        <v>1.4</v>
      </c>
    </row>
    <row r="31" spans="1:15" x14ac:dyDescent="0.3">
      <c r="A31" s="93" t="s">
        <v>241</v>
      </c>
      <c r="B31" s="92" t="s">
        <v>281</v>
      </c>
      <c r="C31" s="99">
        <v>200</v>
      </c>
      <c r="D31" s="100">
        <v>0.24</v>
      </c>
      <c r="E31" s="100">
        <v>0.13</v>
      </c>
      <c r="F31" s="100">
        <v>4.17</v>
      </c>
      <c r="G31" s="100">
        <v>20.170000000000002</v>
      </c>
      <c r="H31" s="100">
        <v>0.01</v>
      </c>
      <c r="I31" s="99">
        <v>5</v>
      </c>
      <c r="J31" s="100">
        <v>1.1499999999999999</v>
      </c>
      <c r="K31" s="102">
        <v>0.1</v>
      </c>
      <c r="L31" s="100">
        <v>10.34</v>
      </c>
      <c r="M31" s="100">
        <v>7.93</v>
      </c>
      <c r="N31" s="100">
        <v>6.75</v>
      </c>
      <c r="O31" s="102">
        <v>0.6</v>
      </c>
    </row>
    <row r="32" spans="1:15" x14ac:dyDescent="0.3">
      <c r="A32" s="93"/>
      <c r="B32" s="92" t="s">
        <v>275</v>
      </c>
      <c r="C32" s="99">
        <v>60</v>
      </c>
      <c r="D32" s="100">
        <v>4.0199999999999996</v>
      </c>
      <c r="E32" s="100">
        <v>0.72</v>
      </c>
      <c r="F32" s="100">
        <v>31.74</v>
      </c>
      <c r="G32" s="102">
        <v>149.4</v>
      </c>
      <c r="H32" s="101"/>
      <c r="I32" s="101"/>
      <c r="J32" s="101"/>
      <c r="K32" s="101"/>
      <c r="L32" s="101"/>
      <c r="M32" s="101"/>
      <c r="N32" s="101"/>
      <c r="O32" s="101"/>
    </row>
    <row r="33" spans="1:16" x14ac:dyDescent="0.3">
      <c r="A33" s="175" t="s">
        <v>36</v>
      </c>
      <c r="B33" s="175"/>
      <c r="C33" s="98">
        <v>840</v>
      </c>
      <c r="D33" s="100">
        <v>30.23</v>
      </c>
      <c r="E33" s="100">
        <v>20.239999999999998</v>
      </c>
      <c r="F33" s="100">
        <v>82.89</v>
      </c>
      <c r="G33" s="100">
        <v>639.03</v>
      </c>
      <c r="H33" s="100">
        <v>0.49</v>
      </c>
      <c r="I33" s="100">
        <v>131.24</v>
      </c>
      <c r="J33" s="100">
        <v>662.56</v>
      </c>
      <c r="K33" s="100">
        <v>8.48</v>
      </c>
      <c r="L33" s="100">
        <v>151.59</v>
      </c>
      <c r="M33" s="100">
        <v>492.68</v>
      </c>
      <c r="N33" s="100">
        <v>160.29</v>
      </c>
      <c r="O33" s="100">
        <v>5.04</v>
      </c>
    </row>
    <row r="34" spans="1:16" x14ac:dyDescent="0.3">
      <c r="A34" s="176" t="s">
        <v>255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</row>
    <row r="35" spans="1:16" x14ac:dyDescent="0.3">
      <c r="A35" s="95"/>
      <c r="B35" s="92" t="s">
        <v>183</v>
      </c>
      <c r="C35" s="99">
        <v>200</v>
      </c>
      <c r="D35" s="99">
        <v>6</v>
      </c>
      <c r="E35" s="99">
        <v>2</v>
      </c>
      <c r="F35" s="99">
        <v>8</v>
      </c>
      <c r="G35" s="99">
        <v>80</v>
      </c>
      <c r="H35" s="100">
        <v>0.08</v>
      </c>
      <c r="I35" s="102">
        <v>1.4</v>
      </c>
      <c r="J35" s="101"/>
      <c r="K35" s="101"/>
      <c r="L35" s="99">
        <v>240</v>
      </c>
      <c r="M35" s="99">
        <v>180</v>
      </c>
      <c r="N35" s="99">
        <v>28</v>
      </c>
      <c r="O35" s="102">
        <v>0.2</v>
      </c>
    </row>
    <row r="36" spans="1:16" x14ac:dyDescent="0.3">
      <c r="A36" s="93" t="s">
        <v>179</v>
      </c>
      <c r="B36" s="92" t="s">
        <v>35</v>
      </c>
      <c r="C36" s="99">
        <v>150</v>
      </c>
      <c r="D36" s="102">
        <v>0.6</v>
      </c>
      <c r="E36" s="102">
        <v>0.6</v>
      </c>
      <c r="F36" s="102">
        <v>14.7</v>
      </c>
      <c r="G36" s="102">
        <v>70.5</v>
      </c>
      <c r="H36" s="100">
        <v>0.05</v>
      </c>
      <c r="I36" s="99">
        <v>15</v>
      </c>
      <c r="J36" s="102">
        <v>7.5</v>
      </c>
      <c r="K36" s="102">
        <v>0.3</v>
      </c>
      <c r="L36" s="99">
        <v>24</v>
      </c>
      <c r="M36" s="102">
        <v>16.5</v>
      </c>
      <c r="N36" s="102">
        <v>13.5</v>
      </c>
      <c r="O36" s="102">
        <v>3.3</v>
      </c>
    </row>
    <row r="37" spans="1:16" x14ac:dyDescent="0.3">
      <c r="A37" s="175" t="s">
        <v>256</v>
      </c>
      <c r="B37" s="175"/>
      <c r="C37" s="98">
        <v>350</v>
      </c>
      <c r="D37" s="100">
        <v>6.6</v>
      </c>
      <c r="E37" s="100">
        <v>2.6</v>
      </c>
      <c r="F37" s="100">
        <v>22.7</v>
      </c>
      <c r="G37" s="102">
        <v>150.5</v>
      </c>
      <c r="H37" s="100">
        <v>0.13</v>
      </c>
      <c r="I37" s="102">
        <v>16.399999999999999</v>
      </c>
      <c r="J37" s="102">
        <v>7.5</v>
      </c>
      <c r="K37" s="102">
        <v>0.3</v>
      </c>
      <c r="L37" s="99">
        <v>264</v>
      </c>
      <c r="M37" s="102">
        <v>196.5</v>
      </c>
      <c r="N37" s="102">
        <v>41.5</v>
      </c>
      <c r="O37" s="102">
        <v>3.5</v>
      </c>
    </row>
    <row r="38" spans="1:16" x14ac:dyDescent="0.3">
      <c r="A38" s="175" t="s">
        <v>37</v>
      </c>
      <c r="B38" s="175"/>
      <c r="C38" s="104">
        <v>1865</v>
      </c>
      <c r="D38" s="100">
        <v>58.8</v>
      </c>
      <c r="E38" s="100">
        <v>41.57</v>
      </c>
      <c r="F38" s="100">
        <v>184.2</v>
      </c>
      <c r="G38" s="100">
        <v>1367.62</v>
      </c>
      <c r="H38" s="100">
        <v>0.94</v>
      </c>
      <c r="I38" s="100">
        <v>168.06</v>
      </c>
      <c r="J38" s="100">
        <v>788.85</v>
      </c>
      <c r="K38" s="100">
        <v>11.63</v>
      </c>
      <c r="L38" s="100">
        <v>775.17</v>
      </c>
      <c r="M38" s="100">
        <v>1079.8800000000001</v>
      </c>
      <c r="N38" s="100">
        <v>280.14</v>
      </c>
      <c r="O38" s="100">
        <v>15.07</v>
      </c>
    </row>
    <row r="39" spans="1:16" s="65" customFormat="1" x14ac:dyDescent="0.3">
      <c r="A39" s="71" t="s">
        <v>13</v>
      </c>
      <c r="B39" s="72" t="s">
        <v>38</v>
      </c>
      <c r="C39" s="68"/>
      <c r="D39" s="68"/>
      <c r="E39" s="68"/>
      <c r="F39" s="68"/>
      <c r="G39" s="68"/>
      <c r="H39" s="69"/>
      <c r="I39" s="69"/>
      <c r="J39" s="68"/>
      <c r="K39" s="68"/>
      <c r="L39" s="68"/>
      <c r="M39" s="68"/>
      <c r="N39" s="68"/>
      <c r="O39" s="68"/>
      <c r="P39" s="64"/>
    </row>
    <row r="40" spans="1:16" s="65" customFormat="1" x14ac:dyDescent="0.3">
      <c r="A40" s="71" t="s">
        <v>15</v>
      </c>
      <c r="B40" s="72">
        <v>1</v>
      </c>
      <c r="C40" s="68"/>
      <c r="D40" s="68"/>
      <c r="E40" s="68"/>
      <c r="F40" s="68"/>
      <c r="G40" s="68"/>
      <c r="H40" s="69"/>
      <c r="I40" s="69"/>
      <c r="J40" s="68"/>
      <c r="K40" s="68"/>
      <c r="L40" s="68"/>
      <c r="M40" s="68"/>
      <c r="N40" s="68"/>
      <c r="O40" s="68"/>
      <c r="P40" s="64"/>
    </row>
    <row r="41" spans="1:16" x14ac:dyDescent="0.3">
      <c r="A41" s="178" t="s">
        <v>16</v>
      </c>
      <c r="B41" s="178" t="s">
        <v>17</v>
      </c>
      <c r="C41" s="178" t="s">
        <v>18</v>
      </c>
      <c r="D41" s="177" t="s">
        <v>19</v>
      </c>
      <c r="E41" s="177"/>
      <c r="F41" s="177"/>
      <c r="G41" s="178" t="s">
        <v>20</v>
      </c>
      <c r="H41" s="177" t="s">
        <v>21</v>
      </c>
      <c r="I41" s="177"/>
      <c r="J41" s="177"/>
      <c r="K41" s="177"/>
      <c r="L41" s="177" t="s">
        <v>22</v>
      </c>
      <c r="M41" s="177"/>
      <c r="N41" s="177"/>
      <c r="O41" s="177"/>
    </row>
    <row r="42" spans="1:16" x14ac:dyDescent="0.3">
      <c r="A42" s="179"/>
      <c r="B42" s="180"/>
      <c r="C42" s="179"/>
      <c r="D42" s="89" t="s">
        <v>23</v>
      </c>
      <c r="E42" s="89" t="s">
        <v>24</v>
      </c>
      <c r="F42" s="89" t="s">
        <v>25</v>
      </c>
      <c r="G42" s="179"/>
      <c r="H42" s="89" t="s">
        <v>26</v>
      </c>
      <c r="I42" s="89" t="s">
        <v>27</v>
      </c>
      <c r="J42" s="89" t="s">
        <v>28</v>
      </c>
      <c r="K42" s="89" t="s">
        <v>29</v>
      </c>
      <c r="L42" s="89" t="s">
        <v>30</v>
      </c>
      <c r="M42" s="89" t="s">
        <v>31</v>
      </c>
      <c r="N42" s="89" t="s">
        <v>32</v>
      </c>
      <c r="O42" s="89" t="s">
        <v>33</v>
      </c>
    </row>
    <row r="43" spans="1:16" x14ac:dyDescent="0.3">
      <c r="A43" s="90">
        <v>1</v>
      </c>
      <c r="B43" s="90">
        <v>2</v>
      </c>
      <c r="C43" s="90">
        <v>3</v>
      </c>
      <c r="D43" s="90">
        <v>4</v>
      </c>
      <c r="E43" s="90">
        <v>5</v>
      </c>
      <c r="F43" s="90">
        <v>6</v>
      </c>
      <c r="G43" s="90">
        <v>7</v>
      </c>
      <c r="H43" s="90">
        <v>8</v>
      </c>
      <c r="I43" s="90">
        <v>9</v>
      </c>
      <c r="J43" s="90">
        <v>10</v>
      </c>
      <c r="K43" s="90">
        <v>11</v>
      </c>
      <c r="L43" s="90">
        <v>12</v>
      </c>
      <c r="M43" s="90">
        <v>13</v>
      </c>
      <c r="N43" s="90">
        <v>14</v>
      </c>
      <c r="O43" s="90">
        <v>15</v>
      </c>
    </row>
    <row r="44" spans="1:16" x14ac:dyDescent="0.3">
      <c r="A44" s="176" t="s">
        <v>34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1:16" x14ac:dyDescent="0.3">
      <c r="A45" s="91" t="s">
        <v>187</v>
      </c>
      <c r="B45" s="92" t="s">
        <v>40</v>
      </c>
      <c r="C45" s="99">
        <v>10</v>
      </c>
      <c r="D45" s="100">
        <v>0.08</v>
      </c>
      <c r="E45" s="100">
        <v>7.25</v>
      </c>
      <c r="F45" s="100">
        <v>0.13</v>
      </c>
      <c r="G45" s="102">
        <v>66.099999999999994</v>
      </c>
      <c r="H45" s="101"/>
      <c r="I45" s="101"/>
      <c r="J45" s="99">
        <v>45</v>
      </c>
      <c r="K45" s="102">
        <v>0.1</v>
      </c>
      <c r="L45" s="102">
        <v>2.4</v>
      </c>
      <c r="M45" s="99">
        <v>3</v>
      </c>
      <c r="N45" s="100">
        <v>0.05</v>
      </c>
      <c r="O45" s="100">
        <v>0.03</v>
      </c>
    </row>
    <row r="46" spans="1:16" x14ac:dyDescent="0.3">
      <c r="A46" s="93" t="s">
        <v>443</v>
      </c>
      <c r="B46" s="92" t="s">
        <v>466</v>
      </c>
      <c r="C46" s="99">
        <v>60</v>
      </c>
      <c r="D46" s="100">
        <v>0.48</v>
      </c>
      <c r="E46" s="100">
        <v>0.06</v>
      </c>
      <c r="F46" s="102">
        <v>1.5</v>
      </c>
      <c r="G46" s="102">
        <v>8.4</v>
      </c>
      <c r="H46" s="100">
        <v>0.02</v>
      </c>
      <c r="I46" s="99">
        <v>6</v>
      </c>
      <c r="J46" s="99">
        <v>6</v>
      </c>
      <c r="K46" s="100">
        <v>0.06</v>
      </c>
      <c r="L46" s="102">
        <v>10.199999999999999</v>
      </c>
      <c r="M46" s="99">
        <v>18</v>
      </c>
      <c r="N46" s="102">
        <v>8.4</v>
      </c>
      <c r="O46" s="102">
        <v>0.3</v>
      </c>
    </row>
    <row r="47" spans="1:16" x14ac:dyDescent="0.3">
      <c r="A47" s="91" t="s">
        <v>237</v>
      </c>
      <c r="B47" s="92" t="s">
        <v>435</v>
      </c>
      <c r="C47" s="99">
        <v>155</v>
      </c>
      <c r="D47" s="100">
        <v>14.51</v>
      </c>
      <c r="E47" s="100">
        <v>5.25</v>
      </c>
      <c r="F47" s="100">
        <v>3.27</v>
      </c>
      <c r="G47" s="100">
        <v>118.06</v>
      </c>
      <c r="H47" s="100">
        <v>0.02</v>
      </c>
      <c r="I47" s="100">
        <v>0.55000000000000004</v>
      </c>
      <c r="J47" s="102">
        <v>26.7</v>
      </c>
      <c r="K47" s="100">
        <v>0.49</v>
      </c>
      <c r="L47" s="100">
        <v>66.44</v>
      </c>
      <c r="M47" s="100">
        <v>72.05</v>
      </c>
      <c r="N47" s="100">
        <v>16.79</v>
      </c>
      <c r="O47" s="100">
        <v>0.31</v>
      </c>
    </row>
    <row r="48" spans="1:16" x14ac:dyDescent="0.3">
      <c r="A48" s="91" t="s">
        <v>245</v>
      </c>
      <c r="B48" s="92" t="s">
        <v>172</v>
      </c>
      <c r="C48" s="99">
        <v>200</v>
      </c>
      <c r="D48" s="100">
        <v>3.64</v>
      </c>
      <c r="E48" s="100">
        <v>1.94</v>
      </c>
      <c r="F48" s="100">
        <v>6.28</v>
      </c>
      <c r="G48" s="100">
        <v>58.01</v>
      </c>
      <c r="H48" s="100">
        <v>0.04</v>
      </c>
      <c r="I48" s="100">
        <v>1.1599999999999999</v>
      </c>
      <c r="J48" s="100">
        <v>9.02</v>
      </c>
      <c r="K48" s="100">
        <v>0.01</v>
      </c>
      <c r="L48" s="100">
        <v>111.92</v>
      </c>
      <c r="M48" s="102">
        <v>106.3</v>
      </c>
      <c r="N48" s="100">
        <v>29.46</v>
      </c>
      <c r="O48" s="100">
        <v>0.97</v>
      </c>
    </row>
    <row r="49" spans="1:15" x14ac:dyDescent="0.3">
      <c r="A49" s="93"/>
      <c r="B49" s="92" t="s">
        <v>275</v>
      </c>
      <c r="C49" s="99">
        <v>80</v>
      </c>
      <c r="D49" s="100">
        <v>5.36</v>
      </c>
      <c r="E49" s="100">
        <v>0.96</v>
      </c>
      <c r="F49" s="100">
        <v>42.32</v>
      </c>
      <c r="G49" s="102">
        <v>199.2</v>
      </c>
      <c r="H49" s="101"/>
      <c r="I49" s="101"/>
      <c r="J49" s="101"/>
      <c r="K49" s="101"/>
      <c r="L49" s="101"/>
      <c r="M49" s="101"/>
      <c r="N49" s="101"/>
      <c r="O49" s="101"/>
    </row>
    <row r="50" spans="1:15" x14ac:dyDescent="0.3">
      <c r="A50" s="175" t="s">
        <v>161</v>
      </c>
      <c r="B50" s="175"/>
      <c r="C50" s="98">
        <v>505</v>
      </c>
      <c r="D50" s="100">
        <v>24.07</v>
      </c>
      <c r="E50" s="100">
        <v>15.46</v>
      </c>
      <c r="F50" s="100">
        <v>53.5</v>
      </c>
      <c r="G50" s="100">
        <v>449.77</v>
      </c>
      <c r="H50" s="100">
        <v>0.08</v>
      </c>
      <c r="I50" s="100">
        <v>7.71</v>
      </c>
      <c r="J50" s="100">
        <v>86.72</v>
      </c>
      <c r="K50" s="100">
        <v>0.66</v>
      </c>
      <c r="L50" s="100">
        <v>190.96</v>
      </c>
      <c r="M50" s="100">
        <v>199.35</v>
      </c>
      <c r="N50" s="102">
        <v>54.7</v>
      </c>
      <c r="O50" s="100">
        <v>1.61</v>
      </c>
    </row>
    <row r="51" spans="1:15" x14ac:dyDescent="0.3">
      <c r="A51" s="176" t="s">
        <v>253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x14ac:dyDescent="0.3">
      <c r="A52" s="93" t="s">
        <v>179</v>
      </c>
      <c r="B52" s="92" t="s">
        <v>35</v>
      </c>
      <c r="C52" s="91">
        <v>150</v>
      </c>
      <c r="D52" s="94">
        <v>0.6</v>
      </c>
      <c r="E52" s="94">
        <v>0.6</v>
      </c>
      <c r="F52" s="94">
        <v>14.7</v>
      </c>
      <c r="G52" s="94">
        <v>70.5</v>
      </c>
      <c r="H52" s="93">
        <v>0.05</v>
      </c>
      <c r="I52" s="91">
        <v>15</v>
      </c>
      <c r="J52" s="94">
        <v>7.5</v>
      </c>
      <c r="K52" s="94">
        <v>0.3</v>
      </c>
      <c r="L52" s="91">
        <v>24</v>
      </c>
      <c r="M52" s="94">
        <v>16.5</v>
      </c>
      <c r="N52" s="94">
        <v>13.5</v>
      </c>
      <c r="O52" s="94">
        <v>3.3</v>
      </c>
    </row>
    <row r="53" spans="1:15" x14ac:dyDescent="0.3">
      <c r="A53" s="93"/>
      <c r="B53" s="92" t="s">
        <v>165</v>
      </c>
      <c r="C53" s="91">
        <v>20</v>
      </c>
      <c r="D53" s="94">
        <v>1.5</v>
      </c>
      <c r="E53" s="93">
        <v>3.72</v>
      </c>
      <c r="F53" s="93">
        <v>8.26</v>
      </c>
      <c r="G53" s="93">
        <v>73.52</v>
      </c>
      <c r="H53" s="93">
        <v>0.03</v>
      </c>
      <c r="I53" s="93">
        <v>0.84</v>
      </c>
      <c r="J53" s="93">
        <v>41.99</v>
      </c>
      <c r="K53" s="93">
        <v>0.67</v>
      </c>
      <c r="L53" s="93">
        <v>22.14</v>
      </c>
      <c r="M53" s="93">
        <v>35.950000000000003</v>
      </c>
      <c r="N53" s="93">
        <v>21.69</v>
      </c>
      <c r="O53" s="93">
        <v>0.55000000000000004</v>
      </c>
    </row>
    <row r="54" spans="1:15" x14ac:dyDescent="0.3">
      <c r="A54" s="175" t="s">
        <v>254</v>
      </c>
      <c r="B54" s="175"/>
      <c r="C54" s="90">
        <v>170</v>
      </c>
      <c r="D54" s="93">
        <v>2.1</v>
      </c>
      <c r="E54" s="93">
        <v>4.32</v>
      </c>
      <c r="F54" s="93">
        <v>22.96</v>
      </c>
      <c r="G54" s="93">
        <v>144.02000000000001</v>
      </c>
      <c r="H54" s="93">
        <v>0.08</v>
      </c>
      <c r="I54" s="93">
        <v>15.84</v>
      </c>
      <c r="J54" s="93">
        <v>49.49</v>
      </c>
      <c r="K54" s="93">
        <v>0.97</v>
      </c>
      <c r="L54" s="93">
        <v>46.14</v>
      </c>
      <c r="M54" s="93">
        <v>52.45</v>
      </c>
      <c r="N54" s="93">
        <v>35.19</v>
      </c>
      <c r="O54" s="93">
        <v>3.85</v>
      </c>
    </row>
    <row r="55" spans="1:15" x14ac:dyDescent="0.3">
      <c r="A55" s="176" t="s">
        <v>11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</row>
    <row r="56" spans="1:15" x14ac:dyDescent="0.3">
      <c r="A56" s="91" t="s">
        <v>236</v>
      </c>
      <c r="B56" s="92" t="s">
        <v>192</v>
      </c>
      <c r="C56" s="99">
        <v>60</v>
      </c>
      <c r="D56" s="100">
        <v>0.91</v>
      </c>
      <c r="E56" s="100">
        <v>3.11</v>
      </c>
      <c r="F56" s="100">
        <v>4.8899999999999997</v>
      </c>
      <c r="G56" s="100">
        <v>51.54</v>
      </c>
      <c r="H56" s="100">
        <v>0.04</v>
      </c>
      <c r="I56" s="102">
        <v>6.1</v>
      </c>
      <c r="J56" s="100">
        <v>164.27</v>
      </c>
      <c r="K56" s="100">
        <v>1.41</v>
      </c>
      <c r="L56" s="100">
        <v>13.79</v>
      </c>
      <c r="M56" s="100">
        <v>27.04</v>
      </c>
      <c r="N56" s="100">
        <v>12.48</v>
      </c>
      <c r="O56" s="102">
        <v>0.5</v>
      </c>
    </row>
    <row r="57" spans="1:15" ht="33" x14ac:dyDescent="0.3">
      <c r="A57" s="93" t="s">
        <v>182</v>
      </c>
      <c r="B57" s="92" t="s">
        <v>467</v>
      </c>
      <c r="C57" s="99">
        <v>200</v>
      </c>
      <c r="D57" s="100">
        <v>6.57</v>
      </c>
      <c r="E57" s="100">
        <v>4.05</v>
      </c>
      <c r="F57" s="100">
        <v>15.42</v>
      </c>
      <c r="G57" s="102">
        <v>124.7</v>
      </c>
      <c r="H57" s="100">
        <v>0.28999999999999998</v>
      </c>
      <c r="I57" s="102">
        <v>9.4</v>
      </c>
      <c r="J57" s="100">
        <v>165.52</v>
      </c>
      <c r="K57" s="100">
        <v>1.08</v>
      </c>
      <c r="L57" s="100">
        <v>26.12</v>
      </c>
      <c r="M57" s="100">
        <v>84.82</v>
      </c>
      <c r="N57" s="100">
        <v>29.45</v>
      </c>
      <c r="O57" s="100">
        <v>1.74</v>
      </c>
    </row>
    <row r="58" spans="1:15" x14ac:dyDescent="0.3">
      <c r="A58" s="93" t="s">
        <v>250</v>
      </c>
      <c r="B58" s="92" t="s">
        <v>468</v>
      </c>
      <c r="C58" s="99">
        <v>100</v>
      </c>
      <c r="D58" s="100">
        <v>19.579999999999998</v>
      </c>
      <c r="E58" s="100">
        <v>8.24</v>
      </c>
      <c r="F58" s="102">
        <v>0.9</v>
      </c>
      <c r="G58" s="100">
        <v>158.91</v>
      </c>
      <c r="H58" s="100">
        <v>0.13</v>
      </c>
      <c r="I58" s="102">
        <v>1.1000000000000001</v>
      </c>
      <c r="J58" s="101"/>
      <c r="K58" s="100">
        <v>1.0900000000000001</v>
      </c>
      <c r="L58" s="100">
        <v>13.39</v>
      </c>
      <c r="M58" s="100">
        <v>207.54</v>
      </c>
      <c r="N58" s="100">
        <v>30.47</v>
      </c>
      <c r="O58" s="100">
        <v>2.21</v>
      </c>
    </row>
    <row r="59" spans="1:15" x14ac:dyDescent="0.3">
      <c r="A59" s="93" t="s">
        <v>444</v>
      </c>
      <c r="B59" s="92" t="s">
        <v>299</v>
      </c>
      <c r="C59" s="99">
        <v>150</v>
      </c>
      <c r="D59" s="100">
        <v>3.58</v>
      </c>
      <c r="E59" s="100">
        <v>3.49</v>
      </c>
      <c r="F59" s="100">
        <v>10.46</v>
      </c>
      <c r="G59" s="100">
        <v>88.06</v>
      </c>
      <c r="H59" s="100">
        <v>7.0000000000000007E-2</v>
      </c>
      <c r="I59" s="100">
        <v>79.05</v>
      </c>
      <c r="J59" s="100">
        <v>65.16</v>
      </c>
      <c r="K59" s="100">
        <v>1.54</v>
      </c>
      <c r="L59" s="100">
        <v>87.85</v>
      </c>
      <c r="M59" s="102">
        <v>67.099999999999994</v>
      </c>
      <c r="N59" s="100">
        <v>32.770000000000003</v>
      </c>
      <c r="O59" s="100">
        <v>1.23</v>
      </c>
    </row>
    <row r="60" spans="1:15" x14ac:dyDescent="0.3">
      <c r="A60" s="93" t="s">
        <v>241</v>
      </c>
      <c r="B60" s="92" t="s">
        <v>173</v>
      </c>
      <c r="C60" s="99">
        <v>200</v>
      </c>
      <c r="D60" s="100">
        <v>0.14000000000000001</v>
      </c>
      <c r="E60" s="102">
        <v>0.1</v>
      </c>
      <c r="F60" s="100">
        <v>3.24</v>
      </c>
      <c r="G60" s="102">
        <v>15.6</v>
      </c>
      <c r="H60" s="101"/>
      <c r="I60" s="99">
        <v>3</v>
      </c>
      <c r="J60" s="102">
        <v>1.6</v>
      </c>
      <c r="K60" s="102">
        <v>0.2</v>
      </c>
      <c r="L60" s="99">
        <v>5</v>
      </c>
      <c r="M60" s="102">
        <v>3.2</v>
      </c>
      <c r="N60" s="102">
        <v>1.4</v>
      </c>
      <c r="O60" s="100">
        <v>0.08</v>
      </c>
    </row>
    <row r="61" spans="1:15" x14ac:dyDescent="0.3">
      <c r="A61" s="93"/>
      <c r="B61" s="92" t="s">
        <v>275</v>
      </c>
      <c r="C61" s="99">
        <v>80</v>
      </c>
      <c r="D61" s="100">
        <v>5.36</v>
      </c>
      <c r="E61" s="100">
        <v>0.96</v>
      </c>
      <c r="F61" s="100">
        <v>42.32</v>
      </c>
      <c r="G61" s="102">
        <v>199.2</v>
      </c>
      <c r="H61" s="101"/>
      <c r="I61" s="101"/>
      <c r="J61" s="101"/>
      <c r="K61" s="101"/>
      <c r="L61" s="101"/>
      <c r="M61" s="101"/>
      <c r="N61" s="101"/>
      <c r="O61" s="101"/>
    </row>
    <row r="62" spans="1:15" x14ac:dyDescent="0.3">
      <c r="A62" s="175" t="s">
        <v>36</v>
      </c>
      <c r="B62" s="175"/>
      <c r="C62" s="98">
        <v>790</v>
      </c>
      <c r="D62" s="100">
        <v>36.14</v>
      </c>
      <c r="E62" s="100">
        <v>19.95</v>
      </c>
      <c r="F62" s="100">
        <v>77.23</v>
      </c>
      <c r="G62" s="100">
        <v>638.01</v>
      </c>
      <c r="H62" s="100">
        <v>0.53</v>
      </c>
      <c r="I62" s="100">
        <v>98.65</v>
      </c>
      <c r="J62" s="100">
        <v>396.55</v>
      </c>
      <c r="K62" s="100">
        <v>5.32</v>
      </c>
      <c r="L62" s="100">
        <v>146.15</v>
      </c>
      <c r="M62" s="102">
        <v>389.7</v>
      </c>
      <c r="N62" s="100">
        <v>106.57</v>
      </c>
      <c r="O62" s="100">
        <v>5.76</v>
      </c>
    </row>
    <row r="63" spans="1:15" x14ac:dyDescent="0.3">
      <c r="A63" s="176" t="s">
        <v>255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</row>
    <row r="64" spans="1:15" x14ac:dyDescent="0.3">
      <c r="A64" s="95"/>
      <c r="B64" s="92" t="s">
        <v>183</v>
      </c>
      <c r="C64" s="99">
        <v>200</v>
      </c>
      <c r="D64" s="99">
        <v>6</v>
      </c>
      <c r="E64" s="99">
        <v>2</v>
      </c>
      <c r="F64" s="99">
        <v>8</v>
      </c>
      <c r="G64" s="99">
        <v>80</v>
      </c>
      <c r="H64" s="100">
        <v>0.08</v>
      </c>
      <c r="I64" s="102">
        <v>1.4</v>
      </c>
      <c r="J64" s="101"/>
      <c r="K64" s="101"/>
      <c r="L64" s="99">
        <v>240</v>
      </c>
      <c r="M64" s="99">
        <v>180</v>
      </c>
      <c r="N64" s="99">
        <v>28</v>
      </c>
      <c r="O64" s="102">
        <v>0.2</v>
      </c>
    </row>
    <row r="65" spans="1:16" x14ac:dyDescent="0.3">
      <c r="A65" s="93" t="s">
        <v>179</v>
      </c>
      <c r="B65" s="92" t="s">
        <v>35</v>
      </c>
      <c r="C65" s="99">
        <v>150</v>
      </c>
      <c r="D65" s="102">
        <v>0.6</v>
      </c>
      <c r="E65" s="102">
        <v>0.6</v>
      </c>
      <c r="F65" s="102">
        <v>14.7</v>
      </c>
      <c r="G65" s="102">
        <v>70.5</v>
      </c>
      <c r="H65" s="100">
        <v>0.05</v>
      </c>
      <c r="I65" s="99">
        <v>15</v>
      </c>
      <c r="J65" s="102">
        <v>7.5</v>
      </c>
      <c r="K65" s="102">
        <v>0.3</v>
      </c>
      <c r="L65" s="99">
        <v>24</v>
      </c>
      <c r="M65" s="102">
        <v>16.5</v>
      </c>
      <c r="N65" s="102">
        <v>13.5</v>
      </c>
      <c r="O65" s="102">
        <v>3.3</v>
      </c>
    </row>
    <row r="66" spans="1:16" x14ac:dyDescent="0.3">
      <c r="A66" s="175" t="s">
        <v>256</v>
      </c>
      <c r="B66" s="175"/>
      <c r="C66" s="98">
        <v>350</v>
      </c>
      <c r="D66" s="100">
        <v>6.6</v>
      </c>
      <c r="E66" s="100">
        <v>2.6</v>
      </c>
      <c r="F66" s="100">
        <v>22.7</v>
      </c>
      <c r="G66" s="102">
        <v>150.5</v>
      </c>
      <c r="H66" s="100">
        <v>0.13</v>
      </c>
      <c r="I66" s="102">
        <v>16.399999999999999</v>
      </c>
      <c r="J66" s="102">
        <v>7.5</v>
      </c>
      <c r="K66" s="102">
        <v>0.3</v>
      </c>
      <c r="L66" s="99">
        <v>264</v>
      </c>
      <c r="M66" s="102">
        <v>196.5</v>
      </c>
      <c r="N66" s="102">
        <v>41.5</v>
      </c>
      <c r="O66" s="102">
        <v>3.5</v>
      </c>
    </row>
    <row r="67" spans="1:16" x14ac:dyDescent="0.3">
      <c r="A67" s="175" t="s">
        <v>37</v>
      </c>
      <c r="B67" s="175"/>
      <c r="C67" s="104">
        <v>1815</v>
      </c>
      <c r="D67" s="100">
        <v>68.91</v>
      </c>
      <c r="E67" s="100">
        <v>42.33</v>
      </c>
      <c r="F67" s="100">
        <v>176.39</v>
      </c>
      <c r="G67" s="102">
        <v>1382.3</v>
      </c>
      <c r="H67" s="100">
        <v>0.82</v>
      </c>
      <c r="I67" s="102">
        <v>138.6</v>
      </c>
      <c r="J67" s="100">
        <v>540.26</v>
      </c>
      <c r="K67" s="100">
        <v>7.25</v>
      </c>
      <c r="L67" s="100">
        <v>647.25</v>
      </c>
      <c r="M67" s="99">
        <v>838</v>
      </c>
      <c r="N67" s="100">
        <v>237.96</v>
      </c>
      <c r="O67" s="100">
        <v>14.72</v>
      </c>
    </row>
    <row r="68" spans="1:16" s="65" customFormat="1" x14ac:dyDescent="0.3">
      <c r="A68" s="71" t="s">
        <v>13</v>
      </c>
      <c r="B68" s="72" t="s">
        <v>39</v>
      </c>
      <c r="C68" s="68"/>
      <c r="D68" s="68"/>
      <c r="E68" s="68"/>
      <c r="F68" s="68"/>
      <c r="G68" s="68"/>
      <c r="H68" s="69"/>
      <c r="I68" s="69"/>
      <c r="J68" s="68"/>
      <c r="K68" s="68"/>
      <c r="L68" s="68"/>
      <c r="M68" s="68"/>
      <c r="N68" s="68"/>
      <c r="O68" s="68"/>
      <c r="P68" s="64"/>
    </row>
    <row r="69" spans="1:16" s="65" customFormat="1" x14ac:dyDescent="0.3">
      <c r="A69" s="71" t="s">
        <v>15</v>
      </c>
      <c r="B69" s="72">
        <v>1</v>
      </c>
      <c r="C69" s="68"/>
      <c r="D69" s="68"/>
      <c r="E69" s="68"/>
      <c r="F69" s="68"/>
      <c r="G69" s="68"/>
      <c r="H69" s="69"/>
      <c r="I69" s="69"/>
      <c r="J69" s="68"/>
      <c r="K69" s="68"/>
      <c r="L69" s="68"/>
      <c r="M69" s="68"/>
      <c r="N69" s="68"/>
      <c r="O69" s="68"/>
      <c r="P69" s="64"/>
    </row>
    <row r="70" spans="1:16" x14ac:dyDescent="0.3">
      <c r="A70" s="178" t="s">
        <v>16</v>
      </c>
      <c r="B70" s="178" t="s">
        <v>17</v>
      </c>
      <c r="C70" s="178" t="s">
        <v>18</v>
      </c>
      <c r="D70" s="177" t="s">
        <v>19</v>
      </c>
      <c r="E70" s="177"/>
      <c r="F70" s="177"/>
      <c r="G70" s="178" t="s">
        <v>20</v>
      </c>
      <c r="H70" s="177" t="s">
        <v>21</v>
      </c>
      <c r="I70" s="177"/>
      <c r="J70" s="177"/>
      <c r="K70" s="177"/>
      <c r="L70" s="177" t="s">
        <v>22</v>
      </c>
      <c r="M70" s="177"/>
      <c r="N70" s="177"/>
      <c r="O70" s="177"/>
    </row>
    <row r="71" spans="1:16" x14ac:dyDescent="0.3">
      <c r="A71" s="179"/>
      <c r="B71" s="180"/>
      <c r="C71" s="179"/>
      <c r="D71" s="89" t="s">
        <v>23</v>
      </c>
      <c r="E71" s="89" t="s">
        <v>24</v>
      </c>
      <c r="F71" s="89" t="s">
        <v>25</v>
      </c>
      <c r="G71" s="179"/>
      <c r="H71" s="89" t="s">
        <v>26</v>
      </c>
      <c r="I71" s="89" t="s">
        <v>27</v>
      </c>
      <c r="J71" s="89" t="s">
        <v>28</v>
      </c>
      <c r="K71" s="89" t="s">
        <v>29</v>
      </c>
      <c r="L71" s="89" t="s">
        <v>30</v>
      </c>
      <c r="M71" s="89" t="s">
        <v>31</v>
      </c>
      <c r="N71" s="89" t="s">
        <v>32</v>
      </c>
      <c r="O71" s="89" t="s">
        <v>33</v>
      </c>
    </row>
    <row r="72" spans="1:16" x14ac:dyDescent="0.3">
      <c r="A72" s="90">
        <v>1</v>
      </c>
      <c r="B72" s="90">
        <v>2</v>
      </c>
      <c r="C72" s="90">
        <v>3</v>
      </c>
      <c r="D72" s="90">
        <v>4</v>
      </c>
      <c r="E72" s="90">
        <v>5</v>
      </c>
      <c r="F72" s="90">
        <v>6</v>
      </c>
      <c r="G72" s="90">
        <v>7</v>
      </c>
      <c r="H72" s="90">
        <v>8</v>
      </c>
      <c r="I72" s="90">
        <v>9</v>
      </c>
      <c r="J72" s="90">
        <v>10</v>
      </c>
      <c r="K72" s="90">
        <v>11</v>
      </c>
      <c r="L72" s="90">
        <v>12</v>
      </c>
      <c r="M72" s="90">
        <v>13</v>
      </c>
      <c r="N72" s="90">
        <v>14</v>
      </c>
      <c r="O72" s="90">
        <v>15</v>
      </c>
    </row>
    <row r="73" spans="1:16" x14ac:dyDescent="0.3">
      <c r="A73" s="176" t="s">
        <v>34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</row>
    <row r="74" spans="1:16" x14ac:dyDescent="0.3">
      <c r="A74" s="91" t="s">
        <v>443</v>
      </c>
      <c r="B74" s="92" t="s">
        <v>469</v>
      </c>
      <c r="C74" s="99">
        <v>60</v>
      </c>
      <c r="D74" s="100">
        <v>0.78</v>
      </c>
      <c r="E74" s="100">
        <v>0.06</v>
      </c>
      <c r="F74" s="100">
        <v>2.94</v>
      </c>
      <c r="G74" s="102">
        <v>15.6</v>
      </c>
      <c r="H74" s="100">
        <v>0.05</v>
      </c>
      <c r="I74" s="99">
        <v>120</v>
      </c>
      <c r="J74" s="99">
        <v>150</v>
      </c>
      <c r="K74" s="100">
        <v>0.42</v>
      </c>
      <c r="L74" s="102">
        <v>4.8</v>
      </c>
      <c r="M74" s="102">
        <v>9.6</v>
      </c>
      <c r="N74" s="102">
        <v>4.2</v>
      </c>
      <c r="O74" s="102">
        <v>0.3</v>
      </c>
    </row>
    <row r="75" spans="1:16" x14ac:dyDescent="0.3">
      <c r="A75" s="93" t="s">
        <v>251</v>
      </c>
      <c r="B75" s="92" t="s">
        <v>230</v>
      </c>
      <c r="C75" s="99">
        <v>90</v>
      </c>
      <c r="D75" s="100">
        <v>13.99</v>
      </c>
      <c r="E75" s="100">
        <v>10.15</v>
      </c>
      <c r="F75" s="100">
        <v>2.4700000000000002</v>
      </c>
      <c r="G75" s="102">
        <v>159.30000000000001</v>
      </c>
      <c r="H75" s="102">
        <v>0.1</v>
      </c>
      <c r="I75" s="100">
        <v>1.95</v>
      </c>
      <c r="J75" s="99">
        <v>80</v>
      </c>
      <c r="K75" s="100">
        <v>2.69</v>
      </c>
      <c r="L75" s="102">
        <v>10.199999999999999</v>
      </c>
      <c r="M75" s="100">
        <v>153.03</v>
      </c>
      <c r="N75" s="102">
        <v>25.8</v>
      </c>
      <c r="O75" s="100">
        <v>1.66</v>
      </c>
    </row>
    <row r="76" spans="1:16" x14ac:dyDescent="0.3">
      <c r="A76" s="91" t="s">
        <v>445</v>
      </c>
      <c r="B76" s="92" t="s">
        <v>193</v>
      </c>
      <c r="C76" s="99">
        <v>150</v>
      </c>
      <c r="D76" s="100">
        <v>6.43</v>
      </c>
      <c r="E76" s="100">
        <v>1.68</v>
      </c>
      <c r="F76" s="100">
        <v>29.12</v>
      </c>
      <c r="G76" s="100">
        <v>157.08000000000001</v>
      </c>
      <c r="H76" s="100">
        <v>0.22</v>
      </c>
      <c r="I76" s="101"/>
      <c r="J76" s="100">
        <v>1.02</v>
      </c>
      <c r="K76" s="100">
        <v>0.41</v>
      </c>
      <c r="L76" s="102">
        <v>11.3</v>
      </c>
      <c r="M76" s="100">
        <v>152.21</v>
      </c>
      <c r="N76" s="100">
        <v>102.07</v>
      </c>
      <c r="O76" s="100">
        <v>3.43</v>
      </c>
    </row>
    <row r="77" spans="1:16" x14ac:dyDescent="0.3">
      <c r="A77" s="91" t="s">
        <v>446</v>
      </c>
      <c r="B77" s="92" t="s">
        <v>470</v>
      </c>
      <c r="C77" s="99">
        <v>200</v>
      </c>
      <c r="D77" s="100">
        <v>3.04</v>
      </c>
      <c r="E77" s="100">
        <v>1.54</v>
      </c>
      <c r="F77" s="100">
        <v>6.54</v>
      </c>
      <c r="G77" s="100">
        <v>52.55</v>
      </c>
      <c r="H77" s="100">
        <v>0.04</v>
      </c>
      <c r="I77" s="102">
        <v>1.3</v>
      </c>
      <c r="J77" s="99">
        <v>10</v>
      </c>
      <c r="K77" s="101"/>
      <c r="L77" s="100">
        <v>120.21</v>
      </c>
      <c r="M77" s="99">
        <v>90</v>
      </c>
      <c r="N77" s="100">
        <v>14.05</v>
      </c>
      <c r="O77" s="102">
        <v>0.1</v>
      </c>
    </row>
    <row r="78" spans="1:16" x14ac:dyDescent="0.3">
      <c r="A78" s="93"/>
      <c r="B78" s="92" t="s">
        <v>275</v>
      </c>
      <c r="C78" s="99">
        <v>40</v>
      </c>
      <c r="D78" s="100">
        <v>2.68</v>
      </c>
      <c r="E78" s="100">
        <v>0.48</v>
      </c>
      <c r="F78" s="100">
        <v>21.16</v>
      </c>
      <c r="G78" s="102">
        <v>99.6</v>
      </c>
      <c r="H78" s="101"/>
      <c r="I78" s="101"/>
      <c r="J78" s="101"/>
      <c r="K78" s="101"/>
      <c r="L78" s="101"/>
      <c r="M78" s="101"/>
      <c r="N78" s="101"/>
      <c r="O78" s="101"/>
    </row>
    <row r="79" spans="1:16" x14ac:dyDescent="0.3">
      <c r="A79" s="175" t="s">
        <v>161</v>
      </c>
      <c r="B79" s="175"/>
      <c r="C79" s="98">
        <v>540</v>
      </c>
      <c r="D79" s="100">
        <v>26.92</v>
      </c>
      <c r="E79" s="100">
        <v>13.91</v>
      </c>
      <c r="F79" s="100">
        <v>62.23</v>
      </c>
      <c r="G79" s="100">
        <v>484.13</v>
      </c>
      <c r="H79" s="100">
        <v>0.41</v>
      </c>
      <c r="I79" s="100">
        <v>123.25</v>
      </c>
      <c r="J79" s="100">
        <v>241.02</v>
      </c>
      <c r="K79" s="100">
        <v>3.52</v>
      </c>
      <c r="L79" s="100">
        <v>146.51</v>
      </c>
      <c r="M79" s="100">
        <v>404.84</v>
      </c>
      <c r="N79" s="100">
        <v>146.12</v>
      </c>
      <c r="O79" s="100">
        <v>5.49</v>
      </c>
    </row>
    <row r="80" spans="1:16" x14ac:dyDescent="0.3">
      <c r="A80" s="176" t="s">
        <v>253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</row>
    <row r="81" spans="1:16" x14ac:dyDescent="0.3">
      <c r="A81" s="93" t="s">
        <v>179</v>
      </c>
      <c r="B81" s="92" t="s">
        <v>35</v>
      </c>
      <c r="C81" s="91">
        <v>150</v>
      </c>
      <c r="D81" s="94">
        <v>0.6</v>
      </c>
      <c r="E81" s="94">
        <v>0.6</v>
      </c>
      <c r="F81" s="94">
        <v>14.7</v>
      </c>
      <c r="G81" s="94">
        <v>70.5</v>
      </c>
      <c r="H81" s="93">
        <v>0.05</v>
      </c>
      <c r="I81" s="91">
        <v>15</v>
      </c>
      <c r="J81" s="94">
        <v>7.5</v>
      </c>
      <c r="K81" s="94">
        <v>0.3</v>
      </c>
      <c r="L81" s="91">
        <v>24</v>
      </c>
      <c r="M81" s="94">
        <v>16.5</v>
      </c>
      <c r="N81" s="94">
        <v>13.5</v>
      </c>
      <c r="O81" s="94">
        <v>3.3</v>
      </c>
    </row>
    <row r="82" spans="1:16" x14ac:dyDescent="0.3">
      <c r="A82" s="93"/>
      <c r="B82" s="92" t="s">
        <v>165</v>
      </c>
      <c r="C82" s="91">
        <v>20</v>
      </c>
      <c r="D82" s="94">
        <v>1.5</v>
      </c>
      <c r="E82" s="93">
        <v>3.72</v>
      </c>
      <c r="F82" s="93">
        <v>8.26</v>
      </c>
      <c r="G82" s="93">
        <v>73.52</v>
      </c>
      <c r="H82" s="93">
        <v>0.03</v>
      </c>
      <c r="I82" s="93">
        <v>0.84</v>
      </c>
      <c r="J82" s="93">
        <v>41.99</v>
      </c>
      <c r="K82" s="93">
        <v>0.67</v>
      </c>
      <c r="L82" s="93">
        <v>22.14</v>
      </c>
      <c r="M82" s="93">
        <v>35.950000000000003</v>
      </c>
      <c r="N82" s="93">
        <v>21.69</v>
      </c>
      <c r="O82" s="93">
        <v>0.55000000000000004</v>
      </c>
    </row>
    <row r="83" spans="1:16" x14ac:dyDescent="0.3">
      <c r="A83" s="175" t="s">
        <v>254</v>
      </c>
      <c r="B83" s="175"/>
      <c r="C83" s="90">
        <v>170</v>
      </c>
      <c r="D83" s="93">
        <v>2.1</v>
      </c>
      <c r="E83" s="93">
        <v>4.32</v>
      </c>
      <c r="F83" s="93">
        <v>22.96</v>
      </c>
      <c r="G83" s="93">
        <v>144.02000000000001</v>
      </c>
      <c r="H83" s="93">
        <v>0.08</v>
      </c>
      <c r="I83" s="93">
        <v>15.84</v>
      </c>
      <c r="J83" s="93">
        <v>49.49</v>
      </c>
      <c r="K83" s="93">
        <v>0.97</v>
      </c>
      <c r="L83" s="93">
        <v>46.14</v>
      </c>
      <c r="M83" s="93">
        <v>52.45</v>
      </c>
      <c r="N83" s="93">
        <v>35.19</v>
      </c>
      <c r="O83" s="93">
        <v>3.85</v>
      </c>
    </row>
    <row r="84" spans="1:16" x14ac:dyDescent="0.3">
      <c r="A84" s="176" t="s">
        <v>11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6" x14ac:dyDescent="0.3">
      <c r="A85" s="93" t="s">
        <v>200</v>
      </c>
      <c r="B85" s="92" t="s">
        <v>471</v>
      </c>
      <c r="C85" s="99">
        <v>100</v>
      </c>
      <c r="D85" s="100">
        <v>1.36</v>
      </c>
      <c r="E85" s="100">
        <v>4.17</v>
      </c>
      <c r="F85" s="100">
        <v>3.91</v>
      </c>
      <c r="G85" s="100">
        <v>59.38</v>
      </c>
      <c r="H85" s="100">
        <v>0.04</v>
      </c>
      <c r="I85" s="102">
        <v>30.6</v>
      </c>
      <c r="J85" s="100">
        <v>40.020000000000003</v>
      </c>
      <c r="K85" s="100">
        <v>2.02</v>
      </c>
      <c r="L85" s="100">
        <v>32.770000000000003</v>
      </c>
      <c r="M85" s="100">
        <v>30.15</v>
      </c>
      <c r="N85" s="100">
        <v>16.809999999999999</v>
      </c>
      <c r="O85" s="100">
        <v>0.67</v>
      </c>
    </row>
    <row r="86" spans="1:16" x14ac:dyDescent="0.3">
      <c r="A86" s="93" t="s">
        <v>447</v>
      </c>
      <c r="B86" s="92" t="s">
        <v>372</v>
      </c>
      <c r="C86" s="99">
        <v>230</v>
      </c>
      <c r="D86" s="100">
        <v>9.19</v>
      </c>
      <c r="E86" s="100">
        <v>4.66</v>
      </c>
      <c r="F86" s="100">
        <v>15.88</v>
      </c>
      <c r="G86" s="100">
        <v>142.36000000000001</v>
      </c>
      <c r="H86" s="100">
        <v>0.19</v>
      </c>
      <c r="I86" s="100">
        <v>19.52</v>
      </c>
      <c r="J86" s="102">
        <v>173.2</v>
      </c>
      <c r="K86" s="100">
        <v>1.54</v>
      </c>
      <c r="L86" s="100">
        <v>22.48</v>
      </c>
      <c r="M86" s="100">
        <v>131.66</v>
      </c>
      <c r="N86" s="100">
        <v>35.47</v>
      </c>
      <c r="O86" s="100">
        <v>1.1499999999999999</v>
      </c>
    </row>
    <row r="87" spans="1:16" x14ac:dyDescent="0.3">
      <c r="A87" s="93" t="s">
        <v>448</v>
      </c>
      <c r="B87" s="92" t="s">
        <v>210</v>
      </c>
      <c r="C87" s="99">
        <v>240</v>
      </c>
      <c r="D87" s="100">
        <v>23.43</v>
      </c>
      <c r="E87" s="102">
        <v>12.4</v>
      </c>
      <c r="F87" s="100">
        <v>23.86</v>
      </c>
      <c r="G87" s="100">
        <v>297.06</v>
      </c>
      <c r="H87" s="100">
        <v>0.26</v>
      </c>
      <c r="I87" s="102">
        <v>46.3</v>
      </c>
      <c r="J87" s="100">
        <v>300.29000000000002</v>
      </c>
      <c r="K87" s="100">
        <v>1.59</v>
      </c>
      <c r="L87" s="100">
        <v>49.71</v>
      </c>
      <c r="M87" s="100">
        <v>277.48</v>
      </c>
      <c r="N87" s="100">
        <v>62.43</v>
      </c>
      <c r="O87" s="100">
        <v>2.37</v>
      </c>
    </row>
    <row r="88" spans="1:16" x14ac:dyDescent="0.3">
      <c r="A88" s="93" t="s">
        <v>241</v>
      </c>
      <c r="B88" s="92" t="s">
        <v>203</v>
      </c>
      <c r="C88" s="99">
        <v>200</v>
      </c>
      <c r="D88" s="102">
        <v>0.2</v>
      </c>
      <c r="E88" s="100">
        <v>0.08</v>
      </c>
      <c r="F88" s="100">
        <v>1.47</v>
      </c>
      <c r="G88" s="102">
        <v>8.8000000000000007</v>
      </c>
      <c r="H88" s="100">
        <v>0.01</v>
      </c>
      <c r="I88" s="99">
        <v>40</v>
      </c>
      <c r="J88" s="102">
        <v>3.4</v>
      </c>
      <c r="K88" s="100">
        <v>0.14000000000000001</v>
      </c>
      <c r="L88" s="102">
        <v>7.2</v>
      </c>
      <c r="M88" s="102">
        <v>6.6</v>
      </c>
      <c r="N88" s="102">
        <v>6.2</v>
      </c>
      <c r="O88" s="100">
        <v>0.26</v>
      </c>
    </row>
    <row r="89" spans="1:16" x14ac:dyDescent="0.3">
      <c r="A89" s="93"/>
      <c r="B89" s="92" t="s">
        <v>275</v>
      </c>
      <c r="C89" s="99">
        <v>60</v>
      </c>
      <c r="D89" s="100">
        <v>4.0199999999999996</v>
      </c>
      <c r="E89" s="100">
        <v>0.72</v>
      </c>
      <c r="F89" s="100">
        <v>31.74</v>
      </c>
      <c r="G89" s="102">
        <v>149.4</v>
      </c>
      <c r="H89" s="101"/>
      <c r="I89" s="101"/>
      <c r="J89" s="101"/>
      <c r="K89" s="101"/>
      <c r="L89" s="101"/>
      <c r="M89" s="101"/>
      <c r="N89" s="101"/>
      <c r="O89" s="101"/>
    </row>
    <row r="90" spans="1:16" x14ac:dyDescent="0.3">
      <c r="A90" s="175" t="s">
        <v>36</v>
      </c>
      <c r="B90" s="175"/>
      <c r="C90" s="98">
        <v>830</v>
      </c>
      <c r="D90" s="100">
        <v>38.200000000000003</v>
      </c>
      <c r="E90" s="100">
        <v>22.03</v>
      </c>
      <c r="F90" s="100">
        <v>76.86</v>
      </c>
      <c r="G90" s="99">
        <v>657</v>
      </c>
      <c r="H90" s="102">
        <v>0.5</v>
      </c>
      <c r="I90" s="100">
        <v>136.41999999999999</v>
      </c>
      <c r="J90" s="100">
        <v>516.91</v>
      </c>
      <c r="K90" s="100">
        <v>5.29</v>
      </c>
      <c r="L90" s="100">
        <v>112.16</v>
      </c>
      <c r="M90" s="100">
        <v>445.89</v>
      </c>
      <c r="N90" s="100">
        <v>120.91</v>
      </c>
      <c r="O90" s="100">
        <v>4.45</v>
      </c>
    </row>
    <row r="91" spans="1:16" x14ac:dyDescent="0.3">
      <c r="A91" s="176" t="s">
        <v>255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</row>
    <row r="92" spans="1:16" x14ac:dyDescent="0.3">
      <c r="A92" s="95"/>
      <c r="B92" s="92" t="s">
        <v>183</v>
      </c>
      <c r="C92" s="99">
        <v>200</v>
      </c>
      <c r="D92" s="99">
        <v>6</v>
      </c>
      <c r="E92" s="99">
        <v>2</v>
      </c>
      <c r="F92" s="99">
        <v>8</v>
      </c>
      <c r="G92" s="99">
        <v>80</v>
      </c>
      <c r="H92" s="100">
        <v>0.08</v>
      </c>
      <c r="I92" s="102">
        <v>1.4</v>
      </c>
      <c r="J92" s="101"/>
      <c r="K92" s="101"/>
      <c r="L92" s="99">
        <v>240</v>
      </c>
      <c r="M92" s="99">
        <v>180</v>
      </c>
      <c r="N92" s="99">
        <v>28</v>
      </c>
      <c r="O92" s="102">
        <v>0.2</v>
      </c>
    </row>
    <row r="93" spans="1:16" x14ac:dyDescent="0.3">
      <c r="A93" s="93" t="s">
        <v>179</v>
      </c>
      <c r="B93" s="92" t="s">
        <v>35</v>
      </c>
      <c r="C93" s="99">
        <v>150</v>
      </c>
      <c r="D93" s="102">
        <v>0.6</v>
      </c>
      <c r="E93" s="102">
        <v>0.6</v>
      </c>
      <c r="F93" s="102">
        <v>14.7</v>
      </c>
      <c r="G93" s="102">
        <v>70.5</v>
      </c>
      <c r="H93" s="100">
        <v>0.05</v>
      </c>
      <c r="I93" s="99">
        <v>15</v>
      </c>
      <c r="J93" s="102">
        <v>7.5</v>
      </c>
      <c r="K93" s="102">
        <v>0.3</v>
      </c>
      <c r="L93" s="99">
        <v>24</v>
      </c>
      <c r="M93" s="102">
        <v>16.5</v>
      </c>
      <c r="N93" s="102">
        <v>13.5</v>
      </c>
      <c r="O93" s="102">
        <v>3.3</v>
      </c>
    </row>
    <row r="94" spans="1:16" x14ac:dyDescent="0.3">
      <c r="A94" s="175" t="s">
        <v>256</v>
      </c>
      <c r="B94" s="175"/>
      <c r="C94" s="98">
        <v>350</v>
      </c>
      <c r="D94" s="100">
        <v>6.6</v>
      </c>
      <c r="E94" s="100">
        <v>2.6</v>
      </c>
      <c r="F94" s="100">
        <v>22.7</v>
      </c>
      <c r="G94" s="102">
        <v>150.5</v>
      </c>
      <c r="H94" s="100">
        <v>0.13</v>
      </c>
      <c r="I94" s="102">
        <v>16.399999999999999</v>
      </c>
      <c r="J94" s="102">
        <v>7.5</v>
      </c>
      <c r="K94" s="102">
        <v>0.3</v>
      </c>
      <c r="L94" s="99">
        <v>264</v>
      </c>
      <c r="M94" s="102">
        <v>196.5</v>
      </c>
      <c r="N94" s="102">
        <v>41.5</v>
      </c>
      <c r="O94" s="102">
        <v>3.5</v>
      </c>
    </row>
    <row r="95" spans="1:16" x14ac:dyDescent="0.3">
      <c r="A95" s="175" t="s">
        <v>37</v>
      </c>
      <c r="B95" s="175"/>
      <c r="C95" s="104">
        <v>1890</v>
      </c>
      <c r="D95" s="100">
        <v>73.819999999999993</v>
      </c>
      <c r="E95" s="100">
        <v>42.86</v>
      </c>
      <c r="F95" s="100">
        <v>184.75</v>
      </c>
      <c r="G95" s="100">
        <v>1435.65</v>
      </c>
      <c r="H95" s="100">
        <v>1.1200000000000001</v>
      </c>
      <c r="I95" s="100">
        <v>291.91000000000003</v>
      </c>
      <c r="J95" s="100">
        <v>814.92</v>
      </c>
      <c r="K95" s="100">
        <v>10.08</v>
      </c>
      <c r="L95" s="100">
        <v>568.80999999999995</v>
      </c>
      <c r="M95" s="100">
        <v>1099.68</v>
      </c>
      <c r="N95" s="100">
        <v>343.72</v>
      </c>
      <c r="O95" s="100">
        <v>17.29</v>
      </c>
    </row>
    <row r="96" spans="1:16" s="65" customFormat="1" x14ac:dyDescent="0.3">
      <c r="A96" s="71" t="s">
        <v>13</v>
      </c>
      <c r="B96" s="72" t="s">
        <v>41</v>
      </c>
      <c r="C96" s="68"/>
      <c r="D96" s="68"/>
      <c r="E96" s="68"/>
      <c r="F96" s="68"/>
      <c r="G96" s="68"/>
      <c r="H96" s="69"/>
      <c r="I96" s="69"/>
      <c r="J96" s="68"/>
      <c r="K96" s="68"/>
      <c r="L96" s="68"/>
      <c r="M96" s="68"/>
      <c r="N96" s="68"/>
      <c r="O96" s="68"/>
      <c r="P96" s="64"/>
    </row>
    <row r="97" spans="1:16" s="65" customFormat="1" x14ac:dyDescent="0.3">
      <c r="A97" s="71" t="s">
        <v>15</v>
      </c>
      <c r="B97" s="72">
        <v>1</v>
      </c>
      <c r="C97" s="68"/>
      <c r="D97" s="68"/>
      <c r="E97" s="68"/>
      <c r="F97" s="68"/>
      <c r="G97" s="68"/>
      <c r="H97" s="69"/>
      <c r="I97" s="69"/>
      <c r="J97" s="68"/>
      <c r="K97" s="68"/>
      <c r="L97" s="68"/>
      <c r="M97" s="68"/>
      <c r="N97" s="68"/>
      <c r="O97" s="68"/>
      <c r="P97" s="64"/>
    </row>
    <row r="98" spans="1:16" x14ac:dyDescent="0.3">
      <c r="A98" s="178" t="s">
        <v>16</v>
      </c>
      <c r="B98" s="178" t="s">
        <v>17</v>
      </c>
      <c r="C98" s="178" t="s">
        <v>18</v>
      </c>
      <c r="D98" s="177" t="s">
        <v>19</v>
      </c>
      <c r="E98" s="177"/>
      <c r="F98" s="177"/>
      <c r="G98" s="178" t="s">
        <v>20</v>
      </c>
      <c r="H98" s="177" t="s">
        <v>21</v>
      </c>
      <c r="I98" s="177"/>
      <c r="J98" s="177"/>
      <c r="K98" s="177"/>
      <c r="L98" s="177" t="s">
        <v>22</v>
      </c>
      <c r="M98" s="177"/>
      <c r="N98" s="177"/>
      <c r="O98" s="177"/>
    </row>
    <row r="99" spans="1:16" x14ac:dyDescent="0.3">
      <c r="A99" s="179"/>
      <c r="B99" s="180"/>
      <c r="C99" s="179"/>
      <c r="D99" s="89" t="s">
        <v>23</v>
      </c>
      <c r="E99" s="89" t="s">
        <v>24</v>
      </c>
      <c r="F99" s="89" t="s">
        <v>25</v>
      </c>
      <c r="G99" s="179"/>
      <c r="H99" s="89" t="s">
        <v>26</v>
      </c>
      <c r="I99" s="89" t="s">
        <v>27</v>
      </c>
      <c r="J99" s="89" t="s">
        <v>28</v>
      </c>
      <c r="K99" s="89" t="s">
        <v>29</v>
      </c>
      <c r="L99" s="89" t="s">
        <v>30</v>
      </c>
      <c r="M99" s="89" t="s">
        <v>31</v>
      </c>
      <c r="N99" s="89" t="s">
        <v>32</v>
      </c>
      <c r="O99" s="89" t="s">
        <v>33</v>
      </c>
    </row>
    <row r="100" spans="1:16" x14ac:dyDescent="0.3">
      <c r="A100" s="90">
        <v>1</v>
      </c>
      <c r="B100" s="90">
        <v>2</v>
      </c>
      <c r="C100" s="90">
        <v>3</v>
      </c>
      <c r="D100" s="90">
        <v>4</v>
      </c>
      <c r="E100" s="90">
        <v>5</v>
      </c>
      <c r="F100" s="90">
        <v>6</v>
      </c>
      <c r="G100" s="90">
        <v>7</v>
      </c>
      <c r="H100" s="90">
        <v>8</v>
      </c>
      <c r="I100" s="90">
        <v>9</v>
      </c>
      <c r="J100" s="90">
        <v>10</v>
      </c>
      <c r="K100" s="90">
        <v>11</v>
      </c>
      <c r="L100" s="90">
        <v>12</v>
      </c>
      <c r="M100" s="90">
        <v>13</v>
      </c>
      <c r="N100" s="90">
        <v>14</v>
      </c>
      <c r="O100" s="90">
        <v>15</v>
      </c>
    </row>
    <row r="101" spans="1:16" x14ac:dyDescent="0.3">
      <c r="A101" s="176" t="s">
        <v>34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</row>
    <row r="102" spans="1:16" x14ac:dyDescent="0.3">
      <c r="A102" s="91" t="s">
        <v>187</v>
      </c>
      <c r="B102" s="92" t="s">
        <v>40</v>
      </c>
      <c r="C102" s="99">
        <v>10</v>
      </c>
      <c r="D102" s="100">
        <v>0.08</v>
      </c>
      <c r="E102" s="100">
        <v>7.25</v>
      </c>
      <c r="F102" s="100">
        <v>0.13</v>
      </c>
      <c r="G102" s="102">
        <v>66.099999999999994</v>
      </c>
      <c r="H102" s="101"/>
      <c r="I102" s="101"/>
      <c r="J102" s="99">
        <v>45</v>
      </c>
      <c r="K102" s="102">
        <v>0.1</v>
      </c>
      <c r="L102" s="102">
        <v>2.4</v>
      </c>
      <c r="M102" s="99">
        <v>3</v>
      </c>
      <c r="N102" s="100">
        <v>0.05</v>
      </c>
      <c r="O102" s="100">
        <v>0.03</v>
      </c>
    </row>
    <row r="103" spans="1:16" ht="33" x14ac:dyDescent="0.3">
      <c r="A103" s="93" t="s">
        <v>238</v>
      </c>
      <c r="B103" s="92" t="s">
        <v>535</v>
      </c>
      <c r="C103" s="99">
        <v>160</v>
      </c>
      <c r="D103" s="100">
        <v>22.459999999999997</v>
      </c>
      <c r="E103" s="100">
        <v>6.35</v>
      </c>
      <c r="F103" s="100">
        <v>18.89</v>
      </c>
      <c r="G103" s="100">
        <v>228.1</v>
      </c>
      <c r="H103" s="100">
        <v>0.09</v>
      </c>
      <c r="I103" s="100">
        <v>7.5299999999999994</v>
      </c>
      <c r="J103" s="100">
        <v>35.28</v>
      </c>
      <c r="K103" s="102">
        <v>0.24000000000000002</v>
      </c>
      <c r="L103" s="100">
        <v>183.24</v>
      </c>
      <c r="M103" s="100">
        <v>271.73</v>
      </c>
      <c r="N103" s="100">
        <v>48.83</v>
      </c>
      <c r="O103" s="100">
        <v>1.1000000000000001</v>
      </c>
    </row>
    <row r="104" spans="1:16" x14ac:dyDescent="0.3">
      <c r="A104" s="93"/>
      <c r="B104" s="92" t="s">
        <v>495</v>
      </c>
      <c r="C104" s="99">
        <v>90</v>
      </c>
      <c r="D104" s="100">
        <v>2.52</v>
      </c>
      <c r="E104" s="100">
        <v>1.44</v>
      </c>
      <c r="F104" s="102">
        <v>12.6</v>
      </c>
      <c r="G104" s="100">
        <v>80.25</v>
      </c>
      <c r="H104" s="100">
        <v>0.03</v>
      </c>
      <c r="I104" s="100">
        <v>0.45</v>
      </c>
      <c r="J104" s="99">
        <v>9</v>
      </c>
      <c r="K104" s="101"/>
      <c r="L104" s="99">
        <v>216</v>
      </c>
      <c r="M104" s="102">
        <v>77.400000000000006</v>
      </c>
      <c r="N104" s="102">
        <v>11.7</v>
      </c>
      <c r="O104" s="100">
        <v>0.09</v>
      </c>
    </row>
    <row r="105" spans="1:16" x14ac:dyDescent="0.3">
      <c r="A105" s="93" t="s">
        <v>239</v>
      </c>
      <c r="B105" s="92" t="s">
        <v>197</v>
      </c>
      <c r="C105" s="99">
        <v>200</v>
      </c>
      <c r="D105" s="100">
        <v>1.88</v>
      </c>
      <c r="E105" s="100">
        <v>0.86</v>
      </c>
      <c r="F105" s="100">
        <v>4.3600000000000003</v>
      </c>
      <c r="G105" s="100">
        <v>33.119999999999997</v>
      </c>
      <c r="H105" s="100">
        <v>0.02</v>
      </c>
      <c r="I105" s="100">
        <v>0.83</v>
      </c>
      <c r="J105" s="102">
        <v>6.1</v>
      </c>
      <c r="K105" s="101"/>
      <c r="L105" s="100">
        <v>72.150000000000006</v>
      </c>
      <c r="M105" s="100">
        <v>58.64</v>
      </c>
      <c r="N105" s="100">
        <v>12.24</v>
      </c>
      <c r="O105" s="100">
        <v>0.88</v>
      </c>
    </row>
    <row r="106" spans="1:16" x14ac:dyDescent="0.3">
      <c r="A106" s="93"/>
      <c r="B106" s="92" t="s">
        <v>275</v>
      </c>
      <c r="C106" s="99">
        <v>40</v>
      </c>
      <c r="D106" s="100">
        <v>2.68</v>
      </c>
      <c r="E106" s="100">
        <v>0.48</v>
      </c>
      <c r="F106" s="100">
        <v>21.16</v>
      </c>
      <c r="G106" s="102">
        <v>99.6</v>
      </c>
      <c r="H106" s="101"/>
      <c r="I106" s="101"/>
      <c r="J106" s="101"/>
      <c r="K106" s="101"/>
      <c r="L106" s="101"/>
      <c r="M106" s="101"/>
      <c r="N106" s="101"/>
      <c r="O106" s="101"/>
    </row>
    <row r="107" spans="1:16" x14ac:dyDescent="0.3">
      <c r="A107" s="175" t="s">
        <v>161</v>
      </c>
      <c r="B107" s="175"/>
      <c r="C107" s="98">
        <v>500</v>
      </c>
      <c r="D107" s="100">
        <v>29.62</v>
      </c>
      <c r="E107" s="100">
        <v>16.38</v>
      </c>
      <c r="F107" s="100">
        <v>57.14</v>
      </c>
      <c r="G107" s="100">
        <v>507.17</v>
      </c>
      <c r="H107" s="100">
        <v>0.14000000000000001</v>
      </c>
      <c r="I107" s="100">
        <v>8.81</v>
      </c>
      <c r="J107" s="100">
        <v>95.38</v>
      </c>
      <c r="K107" s="100">
        <v>0.34</v>
      </c>
      <c r="L107" s="100">
        <v>473.79</v>
      </c>
      <c r="M107" s="100">
        <v>410.77</v>
      </c>
      <c r="N107" s="100">
        <v>72.819999999999993</v>
      </c>
      <c r="O107" s="102">
        <v>2.1</v>
      </c>
    </row>
    <row r="108" spans="1:16" x14ac:dyDescent="0.3">
      <c r="A108" s="176" t="s">
        <v>253</v>
      </c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</row>
    <row r="109" spans="1:16" x14ac:dyDescent="0.3">
      <c r="A109" s="93" t="s">
        <v>179</v>
      </c>
      <c r="B109" s="92" t="s">
        <v>35</v>
      </c>
      <c r="C109" s="91">
        <v>150</v>
      </c>
      <c r="D109" s="94">
        <v>0.6</v>
      </c>
      <c r="E109" s="94">
        <v>0.6</v>
      </c>
      <c r="F109" s="94">
        <v>14.7</v>
      </c>
      <c r="G109" s="94">
        <v>70.5</v>
      </c>
      <c r="H109" s="93">
        <v>0.05</v>
      </c>
      <c r="I109" s="91">
        <v>15</v>
      </c>
      <c r="J109" s="94">
        <v>7.5</v>
      </c>
      <c r="K109" s="94">
        <v>0.3</v>
      </c>
      <c r="L109" s="91">
        <v>24</v>
      </c>
      <c r="M109" s="94">
        <v>16.5</v>
      </c>
      <c r="N109" s="94">
        <v>13.5</v>
      </c>
      <c r="O109" s="94">
        <v>3.3</v>
      </c>
    </row>
    <row r="110" spans="1:16" x14ac:dyDescent="0.3">
      <c r="A110" s="93"/>
      <c r="B110" s="92" t="s">
        <v>165</v>
      </c>
      <c r="C110" s="91">
        <v>20</v>
      </c>
      <c r="D110" s="94">
        <v>1.5</v>
      </c>
      <c r="E110" s="93">
        <v>3.72</v>
      </c>
      <c r="F110" s="93">
        <v>8.26</v>
      </c>
      <c r="G110" s="93">
        <v>73.52</v>
      </c>
      <c r="H110" s="93">
        <v>0.03</v>
      </c>
      <c r="I110" s="93">
        <v>0.84</v>
      </c>
      <c r="J110" s="93">
        <v>41.99</v>
      </c>
      <c r="K110" s="93">
        <v>0.67</v>
      </c>
      <c r="L110" s="93">
        <v>22.14</v>
      </c>
      <c r="M110" s="93">
        <v>35.950000000000003</v>
      </c>
      <c r="N110" s="93">
        <v>21.69</v>
      </c>
      <c r="O110" s="93">
        <v>0.55000000000000004</v>
      </c>
    </row>
    <row r="111" spans="1:16" x14ac:dyDescent="0.3">
      <c r="A111" s="175" t="s">
        <v>254</v>
      </c>
      <c r="B111" s="175"/>
      <c r="C111" s="90">
        <v>170</v>
      </c>
      <c r="D111" s="93">
        <v>2.1</v>
      </c>
      <c r="E111" s="93">
        <v>4.32</v>
      </c>
      <c r="F111" s="93">
        <v>22.96</v>
      </c>
      <c r="G111" s="93">
        <v>144.02000000000001</v>
      </c>
      <c r="H111" s="93">
        <v>0.08</v>
      </c>
      <c r="I111" s="93">
        <v>15.84</v>
      </c>
      <c r="J111" s="93">
        <v>49.49</v>
      </c>
      <c r="K111" s="93">
        <v>0.97</v>
      </c>
      <c r="L111" s="93">
        <v>46.14</v>
      </c>
      <c r="M111" s="93">
        <v>52.45</v>
      </c>
      <c r="N111" s="93">
        <v>35.19</v>
      </c>
      <c r="O111" s="93">
        <v>3.85</v>
      </c>
    </row>
    <row r="112" spans="1:16" x14ac:dyDescent="0.3">
      <c r="A112" s="176" t="s">
        <v>11</v>
      </c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</row>
    <row r="113" spans="1:16" x14ac:dyDescent="0.3">
      <c r="A113" s="93" t="s">
        <v>181</v>
      </c>
      <c r="B113" s="92" t="s">
        <v>169</v>
      </c>
      <c r="C113" s="99">
        <v>100</v>
      </c>
      <c r="D113" s="100">
        <v>1.01</v>
      </c>
      <c r="E113" s="100">
        <v>6.15</v>
      </c>
      <c r="F113" s="100">
        <v>3.82</v>
      </c>
      <c r="G113" s="100">
        <v>75.97</v>
      </c>
      <c r="H113" s="100">
        <v>0.05</v>
      </c>
      <c r="I113" s="99">
        <v>17</v>
      </c>
      <c r="J113" s="100">
        <v>67.540000000000006</v>
      </c>
      <c r="K113" s="100">
        <v>3.04</v>
      </c>
      <c r="L113" s="100">
        <v>18.14</v>
      </c>
      <c r="M113" s="100">
        <v>31.47</v>
      </c>
      <c r="N113" s="100">
        <v>16.670000000000002</v>
      </c>
      <c r="O113" s="100">
        <v>0.73</v>
      </c>
    </row>
    <row r="114" spans="1:16" ht="33" x14ac:dyDescent="0.3">
      <c r="A114" s="93" t="s">
        <v>248</v>
      </c>
      <c r="B114" s="92" t="s">
        <v>472</v>
      </c>
      <c r="C114" s="99">
        <v>200</v>
      </c>
      <c r="D114" s="100">
        <v>4.91</v>
      </c>
      <c r="E114" s="100">
        <v>6.88</v>
      </c>
      <c r="F114" s="100">
        <v>12.95</v>
      </c>
      <c r="G114" s="100">
        <v>133.56</v>
      </c>
      <c r="H114" s="100">
        <v>0.23</v>
      </c>
      <c r="I114" s="102">
        <v>10.3</v>
      </c>
      <c r="J114" s="100">
        <v>167.48</v>
      </c>
      <c r="K114" s="100">
        <v>1.96</v>
      </c>
      <c r="L114" s="100">
        <v>13.84</v>
      </c>
      <c r="M114" s="100">
        <v>82.71</v>
      </c>
      <c r="N114" s="102">
        <v>33.200000000000003</v>
      </c>
      <c r="O114" s="100">
        <v>1.26</v>
      </c>
    </row>
    <row r="115" spans="1:16" x14ac:dyDescent="0.3">
      <c r="A115" s="93" t="s">
        <v>249</v>
      </c>
      <c r="B115" s="92" t="s">
        <v>473</v>
      </c>
      <c r="C115" s="99">
        <v>90</v>
      </c>
      <c r="D115" s="100">
        <v>19.27</v>
      </c>
      <c r="E115" s="100">
        <v>4.6900000000000004</v>
      </c>
      <c r="F115" s="100">
        <v>6.49</v>
      </c>
      <c r="G115" s="100">
        <v>145.22999999999999</v>
      </c>
      <c r="H115" s="100">
        <v>0.16</v>
      </c>
      <c r="I115" s="100">
        <v>0.56999999999999995</v>
      </c>
      <c r="J115" s="102">
        <v>11.3</v>
      </c>
      <c r="K115" s="100">
        <v>1.66</v>
      </c>
      <c r="L115" s="102">
        <v>51.9</v>
      </c>
      <c r="M115" s="100">
        <v>306.49</v>
      </c>
      <c r="N115" s="100">
        <v>73.22</v>
      </c>
      <c r="O115" s="100">
        <v>1.27</v>
      </c>
    </row>
    <row r="116" spans="1:16" x14ac:dyDescent="0.3">
      <c r="A116" s="94" t="s">
        <v>243</v>
      </c>
      <c r="B116" s="92" t="s">
        <v>207</v>
      </c>
      <c r="C116" s="99">
        <v>150</v>
      </c>
      <c r="D116" s="99">
        <v>3</v>
      </c>
      <c r="E116" s="100">
        <v>3.24</v>
      </c>
      <c r="F116" s="100">
        <v>22.68</v>
      </c>
      <c r="G116" s="102">
        <v>132.5</v>
      </c>
      <c r="H116" s="100">
        <v>0.17</v>
      </c>
      <c r="I116" s="100">
        <v>27.29</v>
      </c>
      <c r="J116" s="100">
        <v>148.47999999999999</v>
      </c>
      <c r="K116" s="100">
        <v>1.07</v>
      </c>
      <c r="L116" s="100">
        <v>24.56</v>
      </c>
      <c r="M116" s="102">
        <v>88.5</v>
      </c>
      <c r="N116" s="100">
        <v>34.54</v>
      </c>
      <c r="O116" s="102">
        <v>1.3</v>
      </c>
    </row>
    <row r="117" spans="1:16" x14ac:dyDescent="0.3">
      <c r="A117" s="91" t="s">
        <v>241</v>
      </c>
      <c r="B117" s="92" t="s">
        <v>168</v>
      </c>
      <c r="C117" s="99">
        <v>200</v>
      </c>
      <c r="D117" s="100">
        <v>0.16</v>
      </c>
      <c r="E117" s="100">
        <v>0.04</v>
      </c>
      <c r="F117" s="100">
        <v>3.72</v>
      </c>
      <c r="G117" s="102">
        <v>16.8</v>
      </c>
      <c r="H117" s="100">
        <v>0.01</v>
      </c>
      <c r="I117" s="99">
        <v>3</v>
      </c>
      <c r="J117" s="101"/>
      <c r="K117" s="100">
        <v>0.06</v>
      </c>
      <c r="L117" s="102">
        <v>7.4</v>
      </c>
      <c r="M117" s="99">
        <v>6</v>
      </c>
      <c r="N117" s="102">
        <v>5.2</v>
      </c>
      <c r="O117" s="102">
        <v>0.1</v>
      </c>
    </row>
    <row r="118" spans="1:16" x14ac:dyDescent="0.3">
      <c r="A118" s="93"/>
      <c r="B118" s="92" t="s">
        <v>275</v>
      </c>
      <c r="C118" s="99">
        <v>60</v>
      </c>
      <c r="D118" s="100">
        <v>4.0199999999999996</v>
      </c>
      <c r="E118" s="100">
        <v>0.72</v>
      </c>
      <c r="F118" s="100">
        <v>31.74</v>
      </c>
      <c r="G118" s="102">
        <v>149.4</v>
      </c>
      <c r="H118" s="101"/>
      <c r="I118" s="101"/>
      <c r="J118" s="101"/>
      <c r="K118" s="101"/>
      <c r="L118" s="101"/>
      <c r="M118" s="101"/>
      <c r="N118" s="101"/>
      <c r="O118" s="101"/>
    </row>
    <row r="119" spans="1:16" x14ac:dyDescent="0.3">
      <c r="A119" s="175" t="s">
        <v>36</v>
      </c>
      <c r="B119" s="175"/>
      <c r="C119" s="98">
        <v>800</v>
      </c>
      <c r="D119" s="100">
        <v>32.369999999999997</v>
      </c>
      <c r="E119" s="100">
        <v>21.72</v>
      </c>
      <c r="F119" s="100">
        <v>81.400000000000006</v>
      </c>
      <c r="G119" s="100">
        <v>653.46</v>
      </c>
      <c r="H119" s="100">
        <v>0.62</v>
      </c>
      <c r="I119" s="100">
        <v>58.16</v>
      </c>
      <c r="J119" s="102">
        <v>394.8</v>
      </c>
      <c r="K119" s="100">
        <v>7.79</v>
      </c>
      <c r="L119" s="100">
        <v>115.84</v>
      </c>
      <c r="M119" s="100">
        <v>515.16999999999996</v>
      </c>
      <c r="N119" s="100">
        <v>162.83000000000001</v>
      </c>
      <c r="O119" s="100">
        <v>4.66</v>
      </c>
    </row>
    <row r="120" spans="1:16" x14ac:dyDescent="0.3">
      <c r="A120" s="176" t="s">
        <v>255</v>
      </c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</row>
    <row r="121" spans="1:16" x14ac:dyDescent="0.3">
      <c r="A121" s="95"/>
      <c r="B121" s="92" t="s">
        <v>183</v>
      </c>
      <c r="C121" s="99">
        <v>200</v>
      </c>
      <c r="D121" s="99">
        <v>6</v>
      </c>
      <c r="E121" s="99">
        <v>2</v>
      </c>
      <c r="F121" s="99">
        <v>8</v>
      </c>
      <c r="G121" s="99">
        <v>80</v>
      </c>
      <c r="H121" s="100">
        <v>0.08</v>
      </c>
      <c r="I121" s="102">
        <v>1.4</v>
      </c>
      <c r="J121" s="101"/>
      <c r="K121" s="101"/>
      <c r="L121" s="99">
        <v>240</v>
      </c>
      <c r="M121" s="99">
        <v>180</v>
      </c>
      <c r="N121" s="99">
        <v>28</v>
      </c>
      <c r="O121" s="102">
        <v>0.2</v>
      </c>
    </row>
    <row r="122" spans="1:16" x14ac:dyDescent="0.3">
      <c r="A122" s="93" t="s">
        <v>179</v>
      </c>
      <c r="B122" s="92" t="s">
        <v>35</v>
      </c>
      <c r="C122" s="99">
        <v>150</v>
      </c>
      <c r="D122" s="102">
        <v>0.6</v>
      </c>
      <c r="E122" s="102">
        <v>0.6</v>
      </c>
      <c r="F122" s="102">
        <v>14.7</v>
      </c>
      <c r="G122" s="102">
        <v>70.5</v>
      </c>
      <c r="H122" s="100">
        <v>0.05</v>
      </c>
      <c r="I122" s="99">
        <v>15</v>
      </c>
      <c r="J122" s="102">
        <v>7.5</v>
      </c>
      <c r="K122" s="102">
        <v>0.3</v>
      </c>
      <c r="L122" s="99">
        <v>24</v>
      </c>
      <c r="M122" s="102">
        <v>16.5</v>
      </c>
      <c r="N122" s="102">
        <v>13.5</v>
      </c>
      <c r="O122" s="102">
        <v>3.3</v>
      </c>
    </row>
    <row r="123" spans="1:16" x14ac:dyDescent="0.3">
      <c r="A123" s="175" t="s">
        <v>256</v>
      </c>
      <c r="B123" s="175"/>
      <c r="C123" s="98">
        <v>350</v>
      </c>
      <c r="D123" s="100">
        <v>6.6</v>
      </c>
      <c r="E123" s="100">
        <v>2.6</v>
      </c>
      <c r="F123" s="100">
        <v>22.7</v>
      </c>
      <c r="G123" s="102">
        <v>150.5</v>
      </c>
      <c r="H123" s="100">
        <v>0.13</v>
      </c>
      <c r="I123" s="102">
        <v>16.399999999999999</v>
      </c>
      <c r="J123" s="102">
        <v>7.5</v>
      </c>
      <c r="K123" s="102">
        <v>0.3</v>
      </c>
      <c r="L123" s="99">
        <v>264</v>
      </c>
      <c r="M123" s="102">
        <v>196.5</v>
      </c>
      <c r="N123" s="102">
        <v>41.5</v>
      </c>
      <c r="O123" s="102">
        <v>3.5</v>
      </c>
    </row>
    <row r="124" spans="1:16" x14ac:dyDescent="0.3">
      <c r="A124" s="175" t="s">
        <v>37</v>
      </c>
      <c r="B124" s="175"/>
      <c r="C124" s="104">
        <v>1820</v>
      </c>
      <c r="D124" s="100">
        <v>70.69</v>
      </c>
      <c r="E124" s="100">
        <v>45.02</v>
      </c>
      <c r="F124" s="100">
        <v>184.2</v>
      </c>
      <c r="G124" s="100">
        <v>1455.15</v>
      </c>
      <c r="H124" s="100">
        <v>0.97</v>
      </c>
      <c r="I124" s="100">
        <v>99.21</v>
      </c>
      <c r="J124" s="100">
        <v>547.16999999999996</v>
      </c>
      <c r="K124" s="102">
        <v>9.4</v>
      </c>
      <c r="L124" s="100">
        <v>899.77</v>
      </c>
      <c r="M124" s="100">
        <v>1174.8900000000001</v>
      </c>
      <c r="N124" s="100">
        <v>312.33999999999997</v>
      </c>
      <c r="O124" s="100">
        <v>14.11</v>
      </c>
    </row>
    <row r="125" spans="1:16" s="65" customFormat="1" x14ac:dyDescent="0.3">
      <c r="A125" s="71" t="s">
        <v>13</v>
      </c>
      <c r="B125" s="72" t="s">
        <v>42</v>
      </c>
      <c r="C125" s="68"/>
      <c r="D125" s="68"/>
      <c r="E125" s="68"/>
      <c r="F125" s="68"/>
      <c r="G125" s="68"/>
      <c r="H125" s="69"/>
      <c r="I125" s="69"/>
      <c r="J125" s="68"/>
      <c r="K125" s="68"/>
      <c r="L125" s="68"/>
      <c r="M125" s="68"/>
      <c r="N125" s="68"/>
      <c r="O125" s="68"/>
      <c r="P125" s="64"/>
    </row>
    <row r="126" spans="1:16" s="65" customFormat="1" x14ac:dyDescent="0.3">
      <c r="A126" s="71" t="s">
        <v>15</v>
      </c>
      <c r="B126" s="72">
        <v>1</v>
      </c>
      <c r="C126" s="68"/>
      <c r="D126" s="68"/>
      <c r="E126" s="68"/>
      <c r="F126" s="68"/>
      <c r="G126" s="68"/>
      <c r="H126" s="69"/>
      <c r="I126" s="69"/>
      <c r="J126" s="68"/>
      <c r="K126" s="68"/>
      <c r="L126" s="68"/>
      <c r="M126" s="68"/>
      <c r="N126" s="68"/>
      <c r="O126" s="68"/>
      <c r="P126" s="64"/>
    </row>
    <row r="127" spans="1:16" x14ac:dyDescent="0.3">
      <c r="A127" s="178" t="s">
        <v>16</v>
      </c>
      <c r="B127" s="178" t="s">
        <v>17</v>
      </c>
      <c r="C127" s="178" t="s">
        <v>18</v>
      </c>
      <c r="D127" s="177" t="s">
        <v>19</v>
      </c>
      <c r="E127" s="177"/>
      <c r="F127" s="177"/>
      <c r="G127" s="178" t="s">
        <v>20</v>
      </c>
      <c r="H127" s="177" t="s">
        <v>21</v>
      </c>
      <c r="I127" s="177"/>
      <c r="J127" s="177"/>
      <c r="K127" s="177"/>
      <c r="L127" s="177" t="s">
        <v>22</v>
      </c>
      <c r="M127" s="177"/>
      <c r="N127" s="177"/>
      <c r="O127" s="177"/>
    </row>
    <row r="128" spans="1:16" x14ac:dyDescent="0.3">
      <c r="A128" s="179"/>
      <c r="B128" s="180"/>
      <c r="C128" s="179"/>
      <c r="D128" s="89" t="s">
        <v>23</v>
      </c>
      <c r="E128" s="89" t="s">
        <v>24</v>
      </c>
      <c r="F128" s="89" t="s">
        <v>25</v>
      </c>
      <c r="G128" s="179"/>
      <c r="H128" s="89" t="s">
        <v>26</v>
      </c>
      <c r="I128" s="89" t="s">
        <v>27</v>
      </c>
      <c r="J128" s="89" t="s">
        <v>28</v>
      </c>
      <c r="K128" s="89" t="s">
        <v>29</v>
      </c>
      <c r="L128" s="89" t="s">
        <v>30</v>
      </c>
      <c r="M128" s="89" t="s">
        <v>31</v>
      </c>
      <c r="N128" s="89" t="s">
        <v>32</v>
      </c>
      <c r="O128" s="89" t="s">
        <v>33</v>
      </c>
    </row>
    <row r="129" spans="1:15" x14ac:dyDescent="0.3">
      <c r="A129" s="90">
        <v>1</v>
      </c>
      <c r="B129" s="90">
        <v>2</v>
      </c>
      <c r="C129" s="90">
        <v>3</v>
      </c>
      <c r="D129" s="90">
        <v>4</v>
      </c>
      <c r="E129" s="90">
        <v>5</v>
      </c>
      <c r="F129" s="90">
        <v>6</v>
      </c>
      <c r="G129" s="90">
        <v>7</v>
      </c>
      <c r="H129" s="90">
        <v>8</v>
      </c>
      <c r="I129" s="90">
        <v>9</v>
      </c>
      <c r="J129" s="90">
        <v>10</v>
      </c>
      <c r="K129" s="90">
        <v>11</v>
      </c>
      <c r="L129" s="90">
        <v>12</v>
      </c>
      <c r="M129" s="90">
        <v>13</v>
      </c>
      <c r="N129" s="90">
        <v>14</v>
      </c>
      <c r="O129" s="90">
        <v>15</v>
      </c>
    </row>
    <row r="130" spans="1:15" x14ac:dyDescent="0.3">
      <c r="A130" s="176" t="s">
        <v>34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5" x14ac:dyDescent="0.3">
      <c r="A131" s="91" t="s">
        <v>188</v>
      </c>
      <c r="B131" s="92" t="s">
        <v>189</v>
      </c>
      <c r="C131" s="99">
        <v>15</v>
      </c>
      <c r="D131" s="100">
        <v>3.48</v>
      </c>
      <c r="E131" s="100">
        <v>4.43</v>
      </c>
      <c r="F131" s="101"/>
      <c r="G131" s="102">
        <v>54.6</v>
      </c>
      <c r="H131" s="100">
        <v>0.01</v>
      </c>
      <c r="I131" s="100">
        <v>0.11</v>
      </c>
      <c r="J131" s="102">
        <v>43.2</v>
      </c>
      <c r="K131" s="100">
        <v>0.08</v>
      </c>
      <c r="L131" s="99">
        <v>132</v>
      </c>
      <c r="M131" s="99">
        <v>75</v>
      </c>
      <c r="N131" s="100">
        <v>5.25</v>
      </c>
      <c r="O131" s="100">
        <v>0.15</v>
      </c>
    </row>
    <row r="132" spans="1:15" ht="33" x14ac:dyDescent="0.3">
      <c r="A132" s="94" t="s">
        <v>234</v>
      </c>
      <c r="B132" s="92" t="s">
        <v>464</v>
      </c>
      <c r="C132" s="99">
        <v>200</v>
      </c>
      <c r="D132" s="100">
        <v>8.15</v>
      </c>
      <c r="E132" s="100">
        <v>6.26</v>
      </c>
      <c r="F132" s="102">
        <v>31.5</v>
      </c>
      <c r="G132" s="100">
        <v>215.18</v>
      </c>
      <c r="H132" s="100">
        <v>0.22</v>
      </c>
      <c r="I132" s="100">
        <v>1.39</v>
      </c>
      <c r="J132" s="102">
        <v>24.2</v>
      </c>
      <c r="K132" s="100">
        <v>0.47</v>
      </c>
      <c r="L132" s="100">
        <v>151.38999999999999</v>
      </c>
      <c r="M132" s="102">
        <v>228.7</v>
      </c>
      <c r="N132" s="100">
        <v>26.68</v>
      </c>
      <c r="O132" s="100">
        <v>1.56</v>
      </c>
    </row>
    <row r="133" spans="1:15" x14ac:dyDescent="0.3">
      <c r="A133" s="93" t="s">
        <v>237</v>
      </c>
      <c r="B133" s="92" t="s">
        <v>227</v>
      </c>
      <c r="C133" s="99">
        <v>50</v>
      </c>
      <c r="D133" s="102">
        <v>5.3</v>
      </c>
      <c r="E133" s="100">
        <v>3.21</v>
      </c>
      <c r="F133" s="100">
        <v>1.1100000000000001</v>
      </c>
      <c r="G133" s="100">
        <v>54.39</v>
      </c>
      <c r="H133" s="100">
        <v>0.01</v>
      </c>
      <c r="I133" s="100">
        <v>0.18</v>
      </c>
      <c r="J133" s="102">
        <v>1.4</v>
      </c>
      <c r="K133" s="100">
        <v>1.32</v>
      </c>
      <c r="L133" s="102">
        <v>22.3</v>
      </c>
      <c r="M133" s="100">
        <v>24.77</v>
      </c>
      <c r="N133" s="100">
        <v>5.99</v>
      </c>
      <c r="O133" s="100">
        <v>0.11</v>
      </c>
    </row>
    <row r="134" spans="1:15" x14ac:dyDescent="0.3">
      <c r="A134" s="91" t="s">
        <v>235</v>
      </c>
      <c r="B134" s="92" t="s">
        <v>164</v>
      </c>
      <c r="C134" s="99">
        <v>200</v>
      </c>
      <c r="D134" s="100">
        <v>0.26</v>
      </c>
      <c r="E134" s="100">
        <v>0.03</v>
      </c>
      <c r="F134" s="100">
        <v>1.88</v>
      </c>
      <c r="G134" s="102">
        <v>10.3</v>
      </c>
      <c r="H134" s="101"/>
      <c r="I134" s="102">
        <v>2.9</v>
      </c>
      <c r="J134" s="102">
        <v>0.5</v>
      </c>
      <c r="K134" s="100">
        <v>0.01</v>
      </c>
      <c r="L134" s="100">
        <v>7.75</v>
      </c>
      <c r="M134" s="100">
        <v>9.7799999999999994</v>
      </c>
      <c r="N134" s="100">
        <v>5.24</v>
      </c>
      <c r="O134" s="100">
        <v>0.86</v>
      </c>
    </row>
    <row r="135" spans="1:15" x14ac:dyDescent="0.3">
      <c r="A135" s="93"/>
      <c r="B135" s="92" t="s">
        <v>275</v>
      </c>
      <c r="C135" s="99">
        <v>40</v>
      </c>
      <c r="D135" s="100">
        <v>2.68</v>
      </c>
      <c r="E135" s="100">
        <v>0.48</v>
      </c>
      <c r="F135" s="100">
        <v>21.16</v>
      </c>
      <c r="G135" s="102">
        <v>99.6</v>
      </c>
      <c r="H135" s="101"/>
      <c r="I135" s="101"/>
      <c r="J135" s="101"/>
      <c r="K135" s="101"/>
      <c r="L135" s="101"/>
      <c r="M135" s="101"/>
      <c r="N135" s="101"/>
      <c r="O135" s="101"/>
    </row>
    <row r="136" spans="1:15" x14ac:dyDescent="0.3">
      <c r="A136" s="175" t="s">
        <v>161</v>
      </c>
      <c r="B136" s="175"/>
      <c r="C136" s="98">
        <v>505</v>
      </c>
      <c r="D136" s="100">
        <v>19.87</v>
      </c>
      <c r="E136" s="100">
        <v>14.41</v>
      </c>
      <c r="F136" s="100">
        <v>55.65</v>
      </c>
      <c r="G136" s="100">
        <v>434.07</v>
      </c>
      <c r="H136" s="100">
        <v>0.24</v>
      </c>
      <c r="I136" s="100">
        <v>4.58</v>
      </c>
      <c r="J136" s="102">
        <v>69.3</v>
      </c>
      <c r="K136" s="100">
        <v>1.88</v>
      </c>
      <c r="L136" s="100">
        <v>313.44</v>
      </c>
      <c r="M136" s="100">
        <v>338.25</v>
      </c>
      <c r="N136" s="100">
        <v>43.16</v>
      </c>
      <c r="O136" s="100">
        <v>2.68</v>
      </c>
    </row>
    <row r="137" spans="1:15" x14ac:dyDescent="0.3">
      <c r="A137" s="176" t="s">
        <v>253</v>
      </c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</row>
    <row r="138" spans="1:15" x14ac:dyDescent="0.3">
      <c r="A138" s="93" t="s">
        <v>179</v>
      </c>
      <c r="B138" s="92" t="s">
        <v>35</v>
      </c>
      <c r="C138" s="91">
        <v>150</v>
      </c>
      <c r="D138" s="94">
        <v>0.6</v>
      </c>
      <c r="E138" s="94">
        <v>0.6</v>
      </c>
      <c r="F138" s="94">
        <v>14.7</v>
      </c>
      <c r="G138" s="94">
        <v>70.5</v>
      </c>
      <c r="H138" s="93">
        <v>0.05</v>
      </c>
      <c r="I138" s="91">
        <v>15</v>
      </c>
      <c r="J138" s="94">
        <v>7.5</v>
      </c>
      <c r="K138" s="94">
        <v>0.3</v>
      </c>
      <c r="L138" s="91">
        <v>24</v>
      </c>
      <c r="M138" s="94">
        <v>16.5</v>
      </c>
      <c r="N138" s="94">
        <v>13.5</v>
      </c>
      <c r="O138" s="94">
        <v>3.3</v>
      </c>
    </row>
    <row r="139" spans="1:15" x14ac:dyDescent="0.3">
      <c r="A139" s="93"/>
      <c r="B139" s="92" t="s">
        <v>165</v>
      </c>
      <c r="C139" s="91">
        <v>20</v>
      </c>
      <c r="D139" s="94">
        <v>1.5</v>
      </c>
      <c r="E139" s="93">
        <v>3.72</v>
      </c>
      <c r="F139" s="93">
        <v>8.26</v>
      </c>
      <c r="G139" s="93">
        <v>73.52</v>
      </c>
      <c r="H139" s="93">
        <v>0.03</v>
      </c>
      <c r="I139" s="93">
        <v>0.84</v>
      </c>
      <c r="J139" s="93">
        <v>41.99</v>
      </c>
      <c r="K139" s="93">
        <v>0.67</v>
      </c>
      <c r="L139" s="93">
        <v>22.14</v>
      </c>
      <c r="M139" s="93">
        <v>35.950000000000003</v>
      </c>
      <c r="N139" s="93">
        <v>21.69</v>
      </c>
      <c r="O139" s="93">
        <v>0.55000000000000004</v>
      </c>
    </row>
    <row r="140" spans="1:15" x14ac:dyDescent="0.3">
      <c r="A140" s="175" t="s">
        <v>254</v>
      </c>
      <c r="B140" s="175"/>
      <c r="C140" s="90">
        <v>170</v>
      </c>
      <c r="D140" s="93">
        <v>2.1</v>
      </c>
      <c r="E140" s="93">
        <v>4.32</v>
      </c>
      <c r="F140" s="93">
        <v>22.96</v>
      </c>
      <c r="G140" s="93">
        <v>144.02000000000001</v>
      </c>
      <c r="H140" s="93">
        <v>0.08</v>
      </c>
      <c r="I140" s="93">
        <v>15.84</v>
      </c>
      <c r="J140" s="93">
        <v>49.49</v>
      </c>
      <c r="K140" s="93">
        <v>0.97</v>
      </c>
      <c r="L140" s="93">
        <v>46.14</v>
      </c>
      <c r="M140" s="93">
        <v>52.45</v>
      </c>
      <c r="N140" s="93">
        <v>35.19</v>
      </c>
      <c r="O140" s="93">
        <v>3.85</v>
      </c>
    </row>
    <row r="141" spans="1:15" x14ac:dyDescent="0.3">
      <c r="A141" s="176" t="s">
        <v>11</v>
      </c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5" x14ac:dyDescent="0.3">
      <c r="A142" s="91" t="s">
        <v>200</v>
      </c>
      <c r="B142" s="92" t="s">
        <v>201</v>
      </c>
      <c r="C142" s="99">
        <v>60</v>
      </c>
      <c r="D142" s="100">
        <v>0.85</v>
      </c>
      <c r="E142" s="100">
        <v>2.19</v>
      </c>
      <c r="F142" s="102">
        <v>2.8</v>
      </c>
      <c r="G142" s="102">
        <v>34.5</v>
      </c>
      <c r="H142" s="100">
        <v>0.02</v>
      </c>
      <c r="I142" s="100">
        <v>15.82</v>
      </c>
      <c r="J142" s="100">
        <v>20.74</v>
      </c>
      <c r="K142" s="100">
        <v>1.02</v>
      </c>
      <c r="L142" s="102">
        <v>17.100000000000001</v>
      </c>
      <c r="M142" s="100">
        <v>18.420000000000002</v>
      </c>
      <c r="N142" s="100">
        <v>9.44</v>
      </c>
      <c r="O142" s="100">
        <v>0.36</v>
      </c>
    </row>
    <row r="143" spans="1:15" x14ac:dyDescent="0.3">
      <c r="A143" s="91" t="s">
        <v>182</v>
      </c>
      <c r="B143" s="92" t="s">
        <v>474</v>
      </c>
      <c r="C143" s="99">
        <v>200</v>
      </c>
      <c r="D143" s="102">
        <v>6.7</v>
      </c>
      <c r="E143" s="100">
        <v>4.42</v>
      </c>
      <c r="F143" s="100">
        <v>15.42</v>
      </c>
      <c r="G143" s="100">
        <v>128.49</v>
      </c>
      <c r="H143" s="100">
        <v>0.27</v>
      </c>
      <c r="I143" s="102">
        <v>9.5</v>
      </c>
      <c r="J143" s="100">
        <v>161.52000000000001</v>
      </c>
      <c r="K143" s="100">
        <v>1.49</v>
      </c>
      <c r="L143" s="100">
        <v>27.56</v>
      </c>
      <c r="M143" s="100">
        <v>89.21</v>
      </c>
      <c r="N143" s="100">
        <v>30.16</v>
      </c>
      <c r="O143" s="100">
        <v>1.92</v>
      </c>
    </row>
    <row r="144" spans="1:15" ht="33" x14ac:dyDescent="0.3">
      <c r="A144" s="93" t="s">
        <v>250</v>
      </c>
      <c r="B144" s="92" t="s">
        <v>475</v>
      </c>
      <c r="C144" s="99">
        <v>105</v>
      </c>
      <c r="D144" s="100">
        <v>19.619999999999997</v>
      </c>
      <c r="E144" s="100">
        <v>11.870000000000001</v>
      </c>
      <c r="F144" s="102">
        <v>0.97</v>
      </c>
      <c r="G144" s="100">
        <v>191.95999999999998</v>
      </c>
      <c r="H144" s="100">
        <v>0.13</v>
      </c>
      <c r="I144" s="102">
        <v>1.1000000000000001</v>
      </c>
      <c r="J144" s="101">
        <v>22.5</v>
      </c>
      <c r="K144" s="100">
        <v>1.1400000000000001</v>
      </c>
      <c r="L144" s="100">
        <v>14.59</v>
      </c>
      <c r="M144" s="100">
        <v>209.04</v>
      </c>
      <c r="N144" s="100">
        <v>30.5</v>
      </c>
      <c r="O144" s="100">
        <v>2.2199999999999998</v>
      </c>
    </row>
    <row r="145" spans="1:16" x14ac:dyDescent="0.3">
      <c r="A145" s="93" t="s">
        <v>449</v>
      </c>
      <c r="B145" s="92" t="s">
        <v>202</v>
      </c>
      <c r="C145" s="99">
        <v>150</v>
      </c>
      <c r="D145" s="100">
        <v>4.9400000000000004</v>
      </c>
      <c r="E145" s="100">
        <v>2.58</v>
      </c>
      <c r="F145" s="100">
        <v>33.270000000000003</v>
      </c>
      <c r="G145" s="100">
        <v>177.22</v>
      </c>
      <c r="H145" s="100">
        <v>0.09</v>
      </c>
      <c r="I145" s="100">
        <v>19.649999999999999</v>
      </c>
      <c r="J145" s="100">
        <v>49.74</v>
      </c>
      <c r="K145" s="100">
        <v>1.66</v>
      </c>
      <c r="L145" s="100">
        <v>28.64</v>
      </c>
      <c r="M145" s="100">
        <v>122.75</v>
      </c>
      <c r="N145" s="102">
        <v>27.5</v>
      </c>
      <c r="O145" s="100">
        <v>1.28</v>
      </c>
    </row>
    <row r="146" spans="1:16" x14ac:dyDescent="0.3">
      <c r="A146" s="93" t="s">
        <v>241</v>
      </c>
      <c r="B146" s="92" t="s">
        <v>173</v>
      </c>
      <c r="C146" s="99">
        <v>200</v>
      </c>
      <c r="D146" s="100">
        <v>0.14000000000000001</v>
      </c>
      <c r="E146" s="102">
        <v>0.1</v>
      </c>
      <c r="F146" s="100">
        <v>3.24</v>
      </c>
      <c r="G146" s="102">
        <v>15.6</v>
      </c>
      <c r="H146" s="101"/>
      <c r="I146" s="99">
        <v>3</v>
      </c>
      <c r="J146" s="102">
        <v>1.6</v>
      </c>
      <c r="K146" s="102">
        <v>0.2</v>
      </c>
      <c r="L146" s="99">
        <v>5</v>
      </c>
      <c r="M146" s="102">
        <v>3.2</v>
      </c>
      <c r="N146" s="102">
        <v>1.4</v>
      </c>
      <c r="O146" s="100">
        <v>0.08</v>
      </c>
    </row>
    <row r="147" spans="1:16" x14ac:dyDescent="0.3">
      <c r="A147" s="93"/>
      <c r="B147" s="92" t="s">
        <v>275</v>
      </c>
      <c r="C147" s="99">
        <v>50</v>
      </c>
      <c r="D147" s="100">
        <v>3.35</v>
      </c>
      <c r="E147" s="102">
        <v>0.6</v>
      </c>
      <c r="F147" s="100">
        <v>26.45</v>
      </c>
      <c r="G147" s="102">
        <v>124.5</v>
      </c>
      <c r="H147" s="101"/>
      <c r="I147" s="101"/>
      <c r="J147" s="101"/>
      <c r="K147" s="101"/>
      <c r="L147" s="101"/>
      <c r="M147" s="101"/>
      <c r="N147" s="101"/>
      <c r="O147" s="101"/>
    </row>
    <row r="148" spans="1:16" x14ac:dyDescent="0.3">
      <c r="A148" s="175" t="s">
        <v>36</v>
      </c>
      <c r="B148" s="175"/>
      <c r="C148" s="98">
        <v>765</v>
      </c>
      <c r="D148" s="100">
        <v>35.6</v>
      </c>
      <c r="E148" s="100">
        <v>21.76</v>
      </c>
      <c r="F148" s="100">
        <v>82.15</v>
      </c>
      <c r="G148" s="100">
        <v>672.27</v>
      </c>
      <c r="H148" s="100">
        <v>0.51</v>
      </c>
      <c r="I148" s="100">
        <v>49.07</v>
      </c>
      <c r="J148" s="102">
        <v>256.10000000000002</v>
      </c>
      <c r="K148" s="100">
        <v>5.51</v>
      </c>
      <c r="L148" s="100">
        <v>92.89</v>
      </c>
      <c r="M148" s="100">
        <v>442.62</v>
      </c>
      <c r="N148" s="99">
        <v>99</v>
      </c>
      <c r="O148" s="100">
        <v>5.86</v>
      </c>
    </row>
    <row r="149" spans="1:16" x14ac:dyDescent="0.3">
      <c r="A149" s="176" t="s">
        <v>255</v>
      </c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</row>
    <row r="150" spans="1:16" x14ac:dyDescent="0.3">
      <c r="A150" s="95"/>
      <c r="B150" s="92" t="s">
        <v>183</v>
      </c>
      <c r="C150" s="99">
        <v>200</v>
      </c>
      <c r="D150" s="99">
        <v>6</v>
      </c>
      <c r="E150" s="99">
        <v>2</v>
      </c>
      <c r="F150" s="99">
        <v>8</v>
      </c>
      <c r="G150" s="99">
        <v>80</v>
      </c>
      <c r="H150" s="100">
        <v>0.08</v>
      </c>
      <c r="I150" s="102">
        <v>1.4</v>
      </c>
      <c r="J150" s="101"/>
      <c r="K150" s="101"/>
      <c r="L150" s="99">
        <v>240</v>
      </c>
      <c r="M150" s="99">
        <v>180</v>
      </c>
      <c r="N150" s="99">
        <v>28</v>
      </c>
      <c r="O150" s="102">
        <v>0.2</v>
      </c>
    </row>
    <row r="151" spans="1:16" x14ac:dyDescent="0.3">
      <c r="A151" s="93" t="s">
        <v>179</v>
      </c>
      <c r="B151" s="92" t="s">
        <v>35</v>
      </c>
      <c r="C151" s="99">
        <v>150</v>
      </c>
      <c r="D151" s="102">
        <v>0.6</v>
      </c>
      <c r="E151" s="102">
        <v>0.6</v>
      </c>
      <c r="F151" s="102">
        <v>14.7</v>
      </c>
      <c r="G151" s="102">
        <v>70.5</v>
      </c>
      <c r="H151" s="100">
        <v>0.05</v>
      </c>
      <c r="I151" s="99">
        <v>15</v>
      </c>
      <c r="J151" s="102">
        <v>7.5</v>
      </c>
      <c r="K151" s="102">
        <v>0.3</v>
      </c>
      <c r="L151" s="99">
        <v>24</v>
      </c>
      <c r="M151" s="102">
        <v>16.5</v>
      </c>
      <c r="N151" s="102">
        <v>13.5</v>
      </c>
      <c r="O151" s="102">
        <v>3.3</v>
      </c>
    </row>
    <row r="152" spans="1:16" x14ac:dyDescent="0.3">
      <c r="A152" s="175" t="s">
        <v>256</v>
      </c>
      <c r="B152" s="175"/>
      <c r="C152" s="98">
        <v>350</v>
      </c>
      <c r="D152" s="100">
        <v>6.6</v>
      </c>
      <c r="E152" s="100">
        <v>2.6</v>
      </c>
      <c r="F152" s="100">
        <v>22.7</v>
      </c>
      <c r="G152" s="102">
        <v>150.5</v>
      </c>
      <c r="H152" s="100">
        <v>0.13</v>
      </c>
      <c r="I152" s="102">
        <v>16.399999999999999</v>
      </c>
      <c r="J152" s="102">
        <v>7.5</v>
      </c>
      <c r="K152" s="102">
        <v>0.3</v>
      </c>
      <c r="L152" s="99">
        <v>264</v>
      </c>
      <c r="M152" s="102">
        <v>196.5</v>
      </c>
      <c r="N152" s="102">
        <v>41.5</v>
      </c>
      <c r="O152" s="102">
        <v>3.5</v>
      </c>
    </row>
    <row r="153" spans="1:16" x14ac:dyDescent="0.3">
      <c r="A153" s="175" t="s">
        <v>37</v>
      </c>
      <c r="B153" s="175"/>
      <c r="C153" s="104">
        <v>1790</v>
      </c>
      <c r="D153" s="100">
        <v>64.17</v>
      </c>
      <c r="E153" s="100">
        <v>43.09</v>
      </c>
      <c r="F153" s="100">
        <v>183.46</v>
      </c>
      <c r="G153" s="100">
        <v>1400.86</v>
      </c>
      <c r="H153" s="100">
        <v>0.96</v>
      </c>
      <c r="I153" s="100">
        <v>85.89</v>
      </c>
      <c r="J153" s="100">
        <v>382.39</v>
      </c>
      <c r="K153" s="100">
        <v>8.66</v>
      </c>
      <c r="L153" s="100">
        <v>716.47</v>
      </c>
      <c r="M153" s="100">
        <v>1029.82</v>
      </c>
      <c r="N153" s="100">
        <v>218.85</v>
      </c>
      <c r="O153" s="100">
        <v>15.89</v>
      </c>
    </row>
    <row r="154" spans="1:16" s="65" customFormat="1" x14ac:dyDescent="0.3">
      <c r="A154" s="71" t="s">
        <v>13</v>
      </c>
      <c r="B154" s="72" t="s">
        <v>436</v>
      </c>
      <c r="C154" s="68"/>
      <c r="D154" s="68"/>
      <c r="E154" s="68"/>
      <c r="F154" s="68"/>
      <c r="G154" s="68"/>
      <c r="H154" s="69"/>
      <c r="I154" s="69"/>
      <c r="J154" s="68"/>
      <c r="K154" s="68"/>
      <c r="L154" s="68"/>
      <c r="M154" s="68"/>
      <c r="N154" s="68"/>
      <c r="O154" s="68"/>
      <c r="P154" s="64"/>
    </row>
    <row r="155" spans="1:16" s="65" customFormat="1" x14ac:dyDescent="0.3">
      <c r="A155" s="71" t="s">
        <v>15</v>
      </c>
      <c r="B155" s="72">
        <v>1</v>
      </c>
      <c r="C155" s="68"/>
      <c r="D155" s="68"/>
      <c r="E155" s="68"/>
      <c r="F155" s="68"/>
      <c r="G155" s="68"/>
      <c r="H155" s="69"/>
      <c r="I155" s="69"/>
      <c r="J155" s="68"/>
      <c r="K155" s="68"/>
      <c r="L155" s="68"/>
      <c r="M155" s="68"/>
      <c r="N155" s="68"/>
      <c r="O155" s="68"/>
      <c r="P155" s="64"/>
    </row>
    <row r="156" spans="1:16" x14ac:dyDescent="0.3">
      <c r="A156" s="178" t="s">
        <v>16</v>
      </c>
      <c r="B156" s="178" t="s">
        <v>17</v>
      </c>
      <c r="C156" s="178" t="s">
        <v>18</v>
      </c>
      <c r="D156" s="177" t="s">
        <v>19</v>
      </c>
      <c r="E156" s="177"/>
      <c r="F156" s="177"/>
      <c r="G156" s="178" t="s">
        <v>20</v>
      </c>
      <c r="H156" s="177" t="s">
        <v>21</v>
      </c>
      <c r="I156" s="177"/>
      <c r="J156" s="177"/>
      <c r="K156" s="177"/>
      <c r="L156" s="177" t="s">
        <v>22</v>
      </c>
      <c r="M156" s="177"/>
      <c r="N156" s="177"/>
      <c r="O156" s="177"/>
    </row>
    <row r="157" spans="1:16" x14ac:dyDescent="0.3">
      <c r="A157" s="179"/>
      <c r="B157" s="180"/>
      <c r="C157" s="179"/>
      <c r="D157" s="89" t="s">
        <v>23</v>
      </c>
      <c r="E157" s="89" t="s">
        <v>24</v>
      </c>
      <c r="F157" s="89" t="s">
        <v>25</v>
      </c>
      <c r="G157" s="179"/>
      <c r="H157" s="89" t="s">
        <v>26</v>
      </c>
      <c r="I157" s="89" t="s">
        <v>27</v>
      </c>
      <c r="J157" s="89" t="s">
        <v>28</v>
      </c>
      <c r="K157" s="89" t="s">
        <v>29</v>
      </c>
      <c r="L157" s="89" t="s">
        <v>30</v>
      </c>
      <c r="M157" s="89" t="s">
        <v>31</v>
      </c>
      <c r="N157" s="89" t="s">
        <v>32</v>
      </c>
      <c r="O157" s="89" t="s">
        <v>33</v>
      </c>
    </row>
    <row r="158" spans="1:16" x14ac:dyDescent="0.3">
      <c r="A158" s="90">
        <v>1</v>
      </c>
      <c r="B158" s="90">
        <v>2</v>
      </c>
      <c r="C158" s="90">
        <v>3</v>
      </c>
      <c r="D158" s="90">
        <v>4</v>
      </c>
      <c r="E158" s="90">
        <v>5</v>
      </c>
      <c r="F158" s="90">
        <v>6</v>
      </c>
      <c r="G158" s="90">
        <v>7</v>
      </c>
      <c r="H158" s="90">
        <v>8</v>
      </c>
      <c r="I158" s="90">
        <v>9</v>
      </c>
      <c r="J158" s="90">
        <v>10</v>
      </c>
      <c r="K158" s="90">
        <v>11</v>
      </c>
      <c r="L158" s="90">
        <v>12</v>
      </c>
      <c r="M158" s="90">
        <v>13</v>
      </c>
      <c r="N158" s="90">
        <v>14</v>
      </c>
      <c r="O158" s="90">
        <v>15</v>
      </c>
    </row>
    <row r="159" spans="1:16" x14ac:dyDescent="0.3">
      <c r="A159" s="176" t="s">
        <v>34</v>
      </c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</row>
    <row r="160" spans="1:16" x14ac:dyDescent="0.3">
      <c r="A160" s="91" t="s">
        <v>443</v>
      </c>
      <c r="B160" s="92" t="s">
        <v>469</v>
      </c>
      <c r="C160" s="99">
        <v>60</v>
      </c>
      <c r="D160" s="100">
        <v>0.78</v>
      </c>
      <c r="E160" s="100">
        <v>0.06</v>
      </c>
      <c r="F160" s="100">
        <v>2.94</v>
      </c>
      <c r="G160" s="102">
        <v>15.6</v>
      </c>
      <c r="H160" s="100">
        <v>0.05</v>
      </c>
      <c r="I160" s="99">
        <v>120</v>
      </c>
      <c r="J160" s="99">
        <v>150</v>
      </c>
      <c r="K160" s="100">
        <v>0.42</v>
      </c>
      <c r="L160" s="102">
        <v>4.8</v>
      </c>
      <c r="M160" s="102">
        <v>9.6</v>
      </c>
      <c r="N160" s="102">
        <v>4.2</v>
      </c>
      <c r="O160" s="102">
        <v>0.3</v>
      </c>
    </row>
    <row r="161" spans="1:15" x14ac:dyDescent="0.3">
      <c r="A161" s="93" t="s">
        <v>450</v>
      </c>
      <c r="B161" s="92" t="s">
        <v>476</v>
      </c>
      <c r="C161" s="99">
        <v>100</v>
      </c>
      <c r="D161" s="100">
        <v>18.760000000000002</v>
      </c>
      <c r="E161" s="100">
        <v>7.06</v>
      </c>
      <c r="F161" s="101"/>
      <c r="G161" s="102">
        <v>138.9</v>
      </c>
      <c r="H161" s="100">
        <v>0.13</v>
      </c>
      <c r="I161" s="100">
        <v>0.59</v>
      </c>
      <c r="J161" s="102">
        <v>11.8</v>
      </c>
      <c r="K161" s="100">
        <v>2.99</v>
      </c>
      <c r="L161" s="100">
        <v>48.67</v>
      </c>
      <c r="M161" s="100">
        <v>283.62</v>
      </c>
      <c r="N161" s="100">
        <v>64.989999999999995</v>
      </c>
      <c r="O161" s="100">
        <v>0.96</v>
      </c>
    </row>
    <row r="162" spans="1:15" x14ac:dyDescent="0.3">
      <c r="A162" s="93" t="s">
        <v>451</v>
      </c>
      <c r="B162" s="92" t="s">
        <v>351</v>
      </c>
      <c r="C162" s="99">
        <v>150</v>
      </c>
      <c r="D162" s="100">
        <v>3.44</v>
      </c>
      <c r="E162" s="100">
        <v>4.58</v>
      </c>
      <c r="F162" s="100">
        <v>21.88</v>
      </c>
      <c r="G162" s="102">
        <v>142.80000000000001</v>
      </c>
      <c r="H162" s="100">
        <v>0.16</v>
      </c>
      <c r="I162" s="100">
        <v>25.39</v>
      </c>
      <c r="J162" s="100">
        <v>29.25</v>
      </c>
      <c r="K162" s="100">
        <v>0.18</v>
      </c>
      <c r="L162" s="100">
        <v>51.54</v>
      </c>
      <c r="M162" s="100">
        <v>101.38</v>
      </c>
      <c r="N162" s="100">
        <v>33.090000000000003</v>
      </c>
      <c r="O162" s="100">
        <v>1.18</v>
      </c>
    </row>
    <row r="163" spans="1:15" x14ac:dyDescent="0.3">
      <c r="A163" s="91" t="s">
        <v>245</v>
      </c>
      <c r="B163" s="92" t="s">
        <v>172</v>
      </c>
      <c r="C163" s="99">
        <v>200</v>
      </c>
      <c r="D163" s="100">
        <v>3.64</v>
      </c>
      <c r="E163" s="100">
        <v>1.94</v>
      </c>
      <c r="F163" s="100">
        <v>6.28</v>
      </c>
      <c r="G163" s="100">
        <v>58.01</v>
      </c>
      <c r="H163" s="100">
        <v>0.04</v>
      </c>
      <c r="I163" s="100">
        <v>1.1599999999999999</v>
      </c>
      <c r="J163" s="100">
        <v>9.02</v>
      </c>
      <c r="K163" s="100">
        <v>0.01</v>
      </c>
      <c r="L163" s="100">
        <v>111.92</v>
      </c>
      <c r="M163" s="102">
        <v>106.3</v>
      </c>
      <c r="N163" s="100">
        <v>29.46</v>
      </c>
      <c r="O163" s="100">
        <v>0.97</v>
      </c>
    </row>
    <row r="164" spans="1:15" x14ac:dyDescent="0.3">
      <c r="A164" s="93"/>
      <c r="B164" s="92" t="s">
        <v>275</v>
      </c>
      <c r="C164" s="99">
        <v>40</v>
      </c>
      <c r="D164" s="100">
        <v>2.68</v>
      </c>
      <c r="E164" s="100">
        <v>0.48</v>
      </c>
      <c r="F164" s="100">
        <v>21.16</v>
      </c>
      <c r="G164" s="102">
        <v>99.6</v>
      </c>
      <c r="H164" s="101"/>
      <c r="I164" s="101"/>
      <c r="J164" s="101"/>
      <c r="K164" s="101"/>
      <c r="L164" s="101"/>
      <c r="M164" s="101"/>
      <c r="N164" s="101"/>
      <c r="O164" s="101"/>
    </row>
    <row r="165" spans="1:15" x14ac:dyDescent="0.3">
      <c r="A165" s="175" t="s">
        <v>161</v>
      </c>
      <c r="B165" s="175"/>
      <c r="C165" s="98">
        <v>550</v>
      </c>
      <c r="D165" s="100">
        <v>29.3</v>
      </c>
      <c r="E165" s="100">
        <v>14.12</v>
      </c>
      <c r="F165" s="100">
        <v>52.26</v>
      </c>
      <c r="G165" s="100">
        <v>454.91</v>
      </c>
      <c r="H165" s="100">
        <v>0.38</v>
      </c>
      <c r="I165" s="100">
        <v>147.13999999999999</v>
      </c>
      <c r="J165" s="100">
        <v>200.07</v>
      </c>
      <c r="K165" s="102">
        <v>3.6</v>
      </c>
      <c r="L165" s="100">
        <v>216.93</v>
      </c>
      <c r="M165" s="102">
        <v>500.9</v>
      </c>
      <c r="N165" s="100">
        <v>131.74</v>
      </c>
      <c r="O165" s="100">
        <v>3.41</v>
      </c>
    </row>
    <row r="166" spans="1:15" x14ac:dyDescent="0.3">
      <c r="A166" s="176" t="s">
        <v>253</v>
      </c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</row>
    <row r="167" spans="1:15" x14ac:dyDescent="0.3">
      <c r="A167" s="93" t="s">
        <v>179</v>
      </c>
      <c r="B167" s="92" t="s">
        <v>35</v>
      </c>
      <c r="C167" s="91">
        <v>150</v>
      </c>
      <c r="D167" s="94">
        <v>0.6</v>
      </c>
      <c r="E167" s="94">
        <v>0.6</v>
      </c>
      <c r="F167" s="94">
        <v>14.7</v>
      </c>
      <c r="G167" s="94">
        <v>70.5</v>
      </c>
      <c r="H167" s="93">
        <v>0.05</v>
      </c>
      <c r="I167" s="91">
        <v>15</v>
      </c>
      <c r="J167" s="94">
        <v>7.5</v>
      </c>
      <c r="K167" s="94">
        <v>0.3</v>
      </c>
      <c r="L167" s="91">
        <v>24</v>
      </c>
      <c r="M167" s="94">
        <v>16.5</v>
      </c>
      <c r="N167" s="94">
        <v>13.5</v>
      </c>
      <c r="O167" s="94">
        <v>3.3</v>
      </c>
    </row>
    <row r="168" spans="1:15" x14ac:dyDescent="0.3">
      <c r="A168" s="93"/>
      <c r="B168" s="92" t="s">
        <v>165</v>
      </c>
      <c r="C168" s="91">
        <v>20</v>
      </c>
      <c r="D168" s="94">
        <v>1.5</v>
      </c>
      <c r="E168" s="93">
        <v>3.72</v>
      </c>
      <c r="F168" s="93">
        <v>8.26</v>
      </c>
      <c r="G168" s="93">
        <v>73.52</v>
      </c>
      <c r="H168" s="93">
        <v>0.03</v>
      </c>
      <c r="I168" s="93">
        <v>0.84</v>
      </c>
      <c r="J168" s="93">
        <v>41.99</v>
      </c>
      <c r="K168" s="93">
        <v>0.67</v>
      </c>
      <c r="L168" s="93">
        <v>22.14</v>
      </c>
      <c r="M168" s="93">
        <v>35.950000000000003</v>
      </c>
      <c r="N168" s="93">
        <v>21.69</v>
      </c>
      <c r="O168" s="93">
        <v>0.55000000000000004</v>
      </c>
    </row>
    <row r="169" spans="1:15" x14ac:dyDescent="0.3">
      <c r="A169" s="175" t="s">
        <v>254</v>
      </c>
      <c r="B169" s="175"/>
      <c r="C169" s="90">
        <v>170</v>
      </c>
      <c r="D169" s="93">
        <v>2.1</v>
      </c>
      <c r="E169" s="93">
        <v>4.32</v>
      </c>
      <c r="F169" s="93">
        <v>22.96</v>
      </c>
      <c r="G169" s="93">
        <v>144.02000000000001</v>
      </c>
      <c r="H169" s="93">
        <v>0.08</v>
      </c>
      <c r="I169" s="93">
        <v>15.84</v>
      </c>
      <c r="J169" s="93">
        <v>49.49</v>
      </c>
      <c r="K169" s="93">
        <v>0.97</v>
      </c>
      <c r="L169" s="93">
        <v>46.14</v>
      </c>
      <c r="M169" s="93">
        <v>52.45</v>
      </c>
      <c r="N169" s="93">
        <v>35.19</v>
      </c>
      <c r="O169" s="93">
        <v>3.85</v>
      </c>
    </row>
    <row r="170" spans="1:15" x14ac:dyDescent="0.3">
      <c r="A170" s="176" t="s">
        <v>11</v>
      </c>
      <c r="B170" s="176"/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</row>
    <row r="171" spans="1:15" x14ac:dyDescent="0.3">
      <c r="A171" s="91" t="s">
        <v>452</v>
      </c>
      <c r="B171" s="92" t="s">
        <v>354</v>
      </c>
      <c r="C171" s="99">
        <v>60</v>
      </c>
      <c r="D171" s="100">
        <v>0.65</v>
      </c>
      <c r="E171" s="100">
        <v>2.09</v>
      </c>
      <c r="F171" s="100">
        <v>1.36</v>
      </c>
      <c r="G171" s="100">
        <v>26.54</v>
      </c>
      <c r="H171" s="100">
        <v>0.01</v>
      </c>
      <c r="I171" s="102">
        <v>4.7</v>
      </c>
      <c r="J171" s="102">
        <v>12.7</v>
      </c>
      <c r="K171" s="100">
        <v>0.93</v>
      </c>
      <c r="L171" s="100">
        <v>8.6300000000000008</v>
      </c>
      <c r="M171" s="100">
        <v>10.74</v>
      </c>
      <c r="N171" s="100">
        <v>5.37</v>
      </c>
      <c r="O171" s="100">
        <v>0.18</v>
      </c>
    </row>
    <row r="172" spans="1:15" ht="33" x14ac:dyDescent="0.3">
      <c r="A172" s="91" t="s">
        <v>453</v>
      </c>
      <c r="B172" s="92" t="s">
        <v>477</v>
      </c>
      <c r="C172" s="99">
        <v>210</v>
      </c>
      <c r="D172" s="100">
        <v>1.72</v>
      </c>
      <c r="E172" s="100">
        <v>5.15</v>
      </c>
      <c r="F172" s="100">
        <v>8.34</v>
      </c>
      <c r="G172" s="100">
        <v>87.24</v>
      </c>
      <c r="H172" s="100">
        <v>0.05</v>
      </c>
      <c r="I172" s="102">
        <v>16.2</v>
      </c>
      <c r="J172" s="102">
        <v>168.1</v>
      </c>
      <c r="K172" s="100">
        <v>1.93</v>
      </c>
      <c r="L172" s="102">
        <v>36.1</v>
      </c>
      <c r="M172" s="100">
        <v>45.51</v>
      </c>
      <c r="N172" s="100">
        <v>19.98</v>
      </c>
      <c r="O172" s="100">
        <v>0.89</v>
      </c>
    </row>
    <row r="173" spans="1:15" x14ac:dyDescent="0.3">
      <c r="A173" s="93" t="s">
        <v>454</v>
      </c>
      <c r="B173" s="92" t="s">
        <v>359</v>
      </c>
      <c r="C173" s="99">
        <v>100</v>
      </c>
      <c r="D173" s="100">
        <v>26.24</v>
      </c>
      <c r="E173" s="100">
        <v>12.28</v>
      </c>
      <c r="F173" s="100">
        <v>11.49</v>
      </c>
      <c r="G173" s="102">
        <v>262.5</v>
      </c>
      <c r="H173" s="100">
        <v>0.45</v>
      </c>
      <c r="I173" s="100">
        <v>46.86</v>
      </c>
      <c r="J173" s="102">
        <v>11666.5</v>
      </c>
      <c r="K173" s="100">
        <v>2.65</v>
      </c>
      <c r="L173" s="100">
        <v>17.34</v>
      </c>
      <c r="M173" s="100">
        <v>468.44</v>
      </c>
      <c r="N173" s="100">
        <v>32.19</v>
      </c>
      <c r="O173" s="100">
        <v>10.02</v>
      </c>
    </row>
    <row r="174" spans="1:15" x14ac:dyDescent="0.3">
      <c r="A174" s="91" t="s">
        <v>445</v>
      </c>
      <c r="B174" s="92" t="s">
        <v>193</v>
      </c>
      <c r="C174" s="99">
        <v>150</v>
      </c>
      <c r="D174" s="100">
        <v>6.43</v>
      </c>
      <c r="E174" s="100">
        <v>1.68</v>
      </c>
      <c r="F174" s="100">
        <v>29.12</v>
      </c>
      <c r="G174" s="100">
        <v>157.08000000000001</v>
      </c>
      <c r="H174" s="100">
        <v>0.22</v>
      </c>
      <c r="I174" s="101"/>
      <c r="J174" s="100">
        <v>1.02</v>
      </c>
      <c r="K174" s="100">
        <v>0.41</v>
      </c>
      <c r="L174" s="102">
        <v>11.3</v>
      </c>
      <c r="M174" s="100">
        <v>152.21</v>
      </c>
      <c r="N174" s="100">
        <v>102.07</v>
      </c>
      <c r="O174" s="100">
        <v>3.43</v>
      </c>
    </row>
    <row r="175" spans="1:15" x14ac:dyDescent="0.3">
      <c r="A175" s="91" t="s">
        <v>241</v>
      </c>
      <c r="B175" s="92" t="s">
        <v>170</v>
      </c>
      <c r="C175" s="99">
        <v>200</v>
      </c>
      <c r="D175" s="100">
        <v>0.16</v>
      </c>
      <c r="E175" s="100">
        <v>0.16</v>
      </c>
      <c r="F175" s="100">
        <v>5.52</v>
      </c>
      <c r="G175" s="102">
        <v>25.2</v>
      </c>
      <c r="H175" s="100">
        <v>0.01</v>
      </c>
      <c r="I175" s="99">
        <v>4</v>
      </c>
      <c r="J175" s="99">
        <v>2</v>
      </c>
      <c r="K175" s="100">
        <v>0.08</v>
      </c>
      <c r="L175" s="102">
        <v>6.4</v>
      </c>
      <c r="M175" s="102">
        <v>4.4000000000000004</v>
      </c>
      <c r="N175" s="102">
        <v>3.6</v>
      </c>
      <c r="O175" s="100">
        <v>0.88</v>
      </c>
    </row>
    <row r="176" spans="1:15" x14ac:dyDescent="0.3">
      <c r="A176" s="93"/>
      <c r="B176" s="92" t="s">
        <v>275</v>
      </c>
      <c r="C176" s="99">
        <v>50</v>
      </c>
      <c r="D176" s="100">
        <v>3.35</v>
      </c>
      <c r="E176" s="102">
        <v>0.6</v>
      </c>
      <c r="F176" s="100">
        <v>26.45</v>
      </c>
      <c r="G176" s="102">
        <v>124.5</v>
      </c>
      <c r="H176" s="101"/>
      <c r="I176" s="101"/>
      <c r="J176" s="101"/>
      <c r="K176" s="101"/>
      <c r="L176" s="101"/>
      <c r="M176" s="101"/>
      <c r="N176" s="101"/>
      <c r="O176" s="101"/>
    </row>
    <row r="177" spans="1:16" x14ac:dyDescent="0.3">
      <c r="A177" s="175" t="s">
        <v>36</v>
      </c>
      <c r="B177" s="175"/>
      <c r="C177" s="98">
        <v>770</v>
      </c>
      <c r="D177" s="100">
        <v>38.549999999999997</v>
      </c>
      <c r="E177" s="100">
        <v>21.96</v>
      </c>
      <c r="F177" s="100">
        <v>82.28</v>
      </c>
      <c r="G177" s="100">
        <v>683.06</v>
      </c>
      <c r="H177" s="100">
        <v>0.74</v>
      </c>
      <c r="I177" s="100">
        <v>71.760000000000005</v>
      </c>
      <c r="J177" s="100">
        <v>11850.32</v>
      </c>
      <c r="K177" s="99">
        <v>6</v>
      </c>
      <c r="L177" s="100">
        <v>79.77</v>
      </c>
      <c r="M177" s="102">
        <v>681.3</v>
      </c>
      <c r="N177" s="100">
        <v>163.21</v>
      </c>
      <c r="O177" s="102">
        <v>15.4</v>
      </c>
    </row>
    <row r="178" spans="1:16" x14ac:dyDescent="0.3">
      <c r="A178" s="176" t="s">
        <v>255</v>
      </c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</row>
    <row r="179" spans="1:16" x14ac:dyDescent="0.3">
      <c r="A179" s="95"/>
      <c r="B179" s="92" t="s">
        <v>183</v>
      </c>
      <c r="C179" s="99">
        <v>200</v>
      </c>
      <c r="D179" s="99">
        <v>6</v>
      </c>
      <c r="E179" s="99">
        <v>2</v>
      </c>
      <c r="F179" s="99">
        <v>8</v>
      </c>
      <c r="G179" s="99">
        <v>80</v>
      </c>
      <c r="H179" s="100">
        <v>0.08</v>
      </c>
      <c r="I179" s="102">
        <v>1.4</v>
      </c>
      <c r="J179" s="101"/>
      <c r="K179" s="101"/>
      <c r="L179" s="99">
        <v>240</v>
      </c>
      <c r="M179" s="99">
        <v>180</v>
      </c>
      <c r="N179" s="99">
        <v>28</v>
      </c>
      <c r="O179" s="102">
        <v>0.2</v>
      </c>
    </row>
    <row r="180" spans="1:16" x14ac:dyDescent="0.3">
      <c r="A180" s="93" t="s">
        <v>179</v>
      </c>
      <c r="B180" s="92" t="s">
        <v>35</v>
      </c>
      <c r="C180" s="99">
        <v>150</v>
      </c>
      <c r="D180" s="102">
        <v>0.6</v>
      </c>
      <c r="E180" s="102">
        <v>0.6</v>
      </c>
      <c r="F180" s="102">
        <v>14.7</v>
      </c>
      <c r="G180" s="102">
        <v>70.5</v>
      </c>
      <c r="H180" s="100">
        <v>0.05</v>
      </c>
      <c r="I180" s="99">
        <v>15</v>
      </c>
      <c r="J180" s="102">
        <v>7.5</v>
      </c>
      <c r="K180" s="102">
        <v>0.3</v>
      </c>
      <c r="L180" s="99">
        <v>24</v>
      </c>
      <c r="M180" s="102">
        <v>16.5</v>
      </c>
      <c r="N180" s="102">
        <v>13.5</v>
      </c>
      <c r="O180" s="102">
        <v>3.3</v>
      </c>
    </row>
    <row r="181" spans="1:16" x14ac:dyDescent="0.3">
      <c r="A181" s="175" t="s">
        <v>256</v>
      </c>
      <c r="B181" s="175"/>
      <c r="C181" s="98">
        <v>350</v>
      </c>
      <c r="D181" s="100">
        <v>6.6</v>
      </c>
      <c r="E181" s="100">
        <v>2.6</v>
      </c>
      <c r="F181" s="100">
        <v>22.7</v>
      </c>
      <c r="G181" s="102">
        <v>150.5</v>
      </c>
      <c r="H181" s="100">
        <v>0.13</v>
      </c>
      <c r="I181" s="102">
        <v>16.399999999999999</v>
      </c>
      <c r="J181" s="102">
        <v>7.5</v>
      </c>
      <c r="K181" s="102">
        <v>0.3</v>
      </c>
      <c r="L181" s="99">
        <v>264</v>
      </c>
      <c r="M181" s="102">
        <v>196.5</v>
      </c>
      <c r="N181" s="102">
        <v>41.5</v>
      </c>
      <c r="O181" s="102">
        <v>3.5</v>
      </c>
    </row>
    <row r="182" spans="1:16" x14ac:dyDescent="0.3">
      <c r="A182" s="175" t="s">
        <v>37</v>
      </c>
      <c r="B182" s="175"/>
      <c r="C182" s="104">
        <v>1840</v>
      </c>
      <c r="D182" s="100">
        <v>76.55</v>
      </c>
      <c r="E182" s="100">
        <v>43</v>
      </c>
      <c r="F182" s="100">
        <v>180.2</v>
      </c>
      <c r="G182" s="100">
        <v>1432.49</v>
      </c>
      <c r="H182" s="100">
        <v>1.33</v>
      </c>
      <c r="I182" s="100">
        <v>251.14</v>
      </c>
      <c r="J182" s="100">
        <v>12107.38</v>
      </c>
      <c r="K182" s="100">
        <v>10.87</v>
      </c>
      <c r="L182" s="100">
        <v>606.84</v>
      </c>
      <c r="M182" s="100">
        <v>1431.15</v>
      </c>
      <c r="N182" s="100">
        <v>371.64</v>
      </c>
      <c r="O182" s="100">
        <v>26.16</v>
      </c>
    </row>
    <row r="183" spans="1:16" s="65" customFormat="1" x14ac:dyDescent="0.3">
      <c r="A183" s="71" t="s">
        <v>13</v>
      </c>
      <c r="B183" s="72" t="s">
        <v>14</v>
      </c>
      <c r="C183" s="68"/>
      <c r="D183" s="68"/>
      <c r="E183" s="68"/>
      <c r="F183" s="68"/>
      <c r="G183" s="68"/>
      <c r="H183" s="69"/>
      <c r="I183" s="69"/>
      <c r="J183" s="68"/>
      <c r="K183" s="68"/>
      <c r="L183" s="68"/>
      <c r="M183" s="68"/>
      <c r="N183" s="68"/>
      <c r="O183" s="68"/>
      <c r="P183" s="64"/>
    </row>
    <row r="184" spans="1:16" s="65" customFormat="1" x14ac:dyDescent="0.3">
      <c r="A184" s="71" t="s">
        <v>15</v>
      </c>
      <c r="B184" s="72">
        <v>2</v>
      </c>
      <c r="C184" s="68"/>
      <c r="D184" s="68"/>
      <c r="E184" s="68"/>
      <c r="F184" s="68"/>
      <c r="G184" s="68"/>
      <c r="H184" s="69"/>
      <c r="I184" s="69"/>
      <c r="J184" s="68"/>
      <c r="K184" s="68"/>
      <c r="L184" s="68"/>
      <c r="M184" s="68"/>
      <c r="N184" s="68"/>
      <c r="O184" s="68"/>
      <c r="P184" s="64"/>
    </row>
    <row r="185" spans="1:16" x14ac:dyDescent="0.3">
      <c r="A185" s="178" t="s">
        <v>16</v>
      </c>
      <c r="B185" s="178" t="s">
        <v>17</v>
      </c>
      <c r="C185" s="178" t="s">
        <v>18</v>
      </c>
      <c r="D185" s="177" t="s">
        <v>19</v>
      </c>
      <c r="E185" s="177"/>
      <c r="F185" s="177"/>
      <c r="G185" s="178" t="s">
        <v>20</v>
      </c>
      <c r="H185" s="177" t="s">
        <v>21</v>
      </c>
      <c r="I185" s="177"/>
      <c r="J185" s="177"/>
      <c r="K185" s="177"/>
      <c r="L185" s="177" t="s">
        <v>22</v>
      </c>
      <c r="M185" s="177"/>
      <c r="N185" s="177"/>
      <c r="O185" s="177"/>
    </row>
    <row r="186" spans="1:16" x14ac:dyDescent="0.3">
      <c r="A186" s="179"/>
      <c r="B186" s="180"/>
      <c r="C186" s="179"/>
      <c r="D186" s="89" t="s">
        <v>23</v>
      </c>
      <c r="E186" s="89" t="s">
        <v>24</v>
      </c>
      <c r="F186" s="89" t="s">
        <v>25</v>
      </c>
      <c r="G186" s="179"/>
      <c r="H186" s="89" t="s">
        <v>26</v>
      </c>
      <c r="I186" s="89" t="s">
        <v>27</v>
      </c>
      <c r="J186" s="89" t="s">
        <v>28</v>
      </c>
      <c r="K186" s="89" t="s">
        <v>29</v>
      </c>
      <c r="L186" s="89" t="s">
        <v>30</v>
      </c>
      <c r="M186" s="89" t="s">
        <v>31</v>
      </c>
      <c r="N186" s="89" t="s">
        <v>32</v>
      </c>
      <c r="O186" s="89" t="s">
        <v>33</v>
      </c>
    </row>
    <row r="187" spans="1:16" x14ac:dyDescent="0.3">
      <c r="A187" s="90">
        <v>1</v>
      </c>
      <c r="B187" s="90">
        <v>2</v>
      </c>
      <c r="C187" s="90">
        <v>3</v>
      </c>
      <c r="D187" s="90">
        <v>4</v>
      </c>
      <c r="E187" s="90">
        <v>5</v>
      </c>
      <c r="F187" s="90">
        <v>6</v>
      </c>
      <c r="G187" s="90">
        <v>7</v>
      </c>
      <c r="H187" s="90">
        <v>8</v>
      </c>
      <c r="I187" s="90">
        <v>9</v>
      </c>
      <c r="J187" s="90">
        <v>10</v>
      </c>
      <c r="K187" s="90">
        <v>11</v>
      </c>
      <c r="L187" s="90">
        <v>12</v>
      </c>
      <c r="M187" s="90">
        <v>13</v>
      </c>
      <c r="N187" s="90">
        <v>14</v>
      </c>
      <c r="O187" s="90">
        <v>15</v>
      </c>
    </row>
    <row r="188" spans="1:16" x14ac:dyDescent="0.3">
      <c r="A188" s="176" t="s">
        <v>34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</row>
    <row r="189" spans="1:16" x14ac:dyDescent="0.3">
      <c r="A189" s="91" t="s">
        <v>188</v>
      </c>
      <c r="B189" s="92" t="s">
        <v>189</v>
      </c>
      <c r="C189" s="99">
        <v>15</v>
      </c>
      <c r="D189" s="100">
        <v>3.48</v>
      </c>
      <c r="E189" s="100">
        <v>4.43</v>
      </c>
      <c r="F189" s="101"/>
      <c r="G189" s="102">
        <v>54.6</v>
      </c>
      <c r="H189" s="100">
        <v>0.01</v>
      </c>
      <c r="I189" s="100">
        <v>0.11</v>
      </c>
      <c r="J189" s="102">
        <v>43.2</v>
      </c>
      <c r="K189" s="100">
        <v>0.08</v>
      </c>
      <c r="L189" s="99">
        <v>132</v>
      </c>
      <c r="M189" s="99">
        <v>75</v>
      </c>
      <c r="N189" s="100">
        <v>5.25</v>
      </c>
      <c r="O189" s="100">
        <v>0.15</v>
      </c>
    </row>
    <row r="190" spans="1:16" x14ac:dyDescent="0.3">
      <c r="A190" s="91" t="s">
        <v>187</v>
      </c>
      <c r="B190" s="92" t="s">
        <v>40</v>
      </c>
      <c r="C190" s="99">
        <v>10</v>
      </c>
      <c r="D190" s="100">
        <v>0.08</v>
      </c>
      <c r="E190" s="100">
        <v>7.25</v>
      </c>
      <c r="F190" s="100">
        <v>0.13</v>
      </c>
      <c r="G190" s="102">
        <v>66.099999999999994</v>
      </c>
      <c r="H190" s="101"/>
      <c r="I190" s="101"/>
      <c r="J190" s="99">
        <v>45</v>
      </c>
      <c r="K190" s="102">
        <v>0.1</v>
      </c>
      <c r="L190" s="102">
        <v>2.4</v>
      </c>
      <c r="M190" s="99">
        <v>3</v>
      </c>
      <c r="N190" s="100">
        <v>0.05</v>
      </c>
      <c r="O190" s="100">
        <v>0.03</v>
      </c>
    </row>
    <row r="191" spans="1:16" x14ac:dyDescent="0.3">
      <c r="A191" s="93" t="s">
        <v>443</v>
      </c>
      <c r="B191" s="92" t="s">
        <v>478</v>
      </c>
      <c r="C191" s="99">
        <v>60</v>
      </c>
      <c r="D191" s="100">
        <v>0.66</v>
      </c>
      <c r="E191" s="100">
        <v>0.12</v>
      </c>
      <c r="F191" s="100">
        <v>2.2799999999999998</v>
      </c>
      <c r="G191" s="102">
        <v>14.4</v>
      </c>
      <c r="H191" s="100">
        <v>0.04</v>
      </c>
      <c r="I191" s="99">
        <v>15</v>
      </c>
      <c r="J191" s="102">
        <v>79.8</v>
      </c>
      <c r="K191" s="100">
        <v>0.42</v>
      </c>
      <c r="L191" s="102">
        <v>8.4</v>
      </c>
      <c r="M191" s="102">
        <v>15.6</v>
      </c>
      <c r="N191" s="99">
        <v>12</v>
      </c>
      <c r="O191" s="100">
        <v>0.54</v>
      </c>
    </row>
    <row r="192" spans="1:16" x14ac:dyDescent="0.3">
      <c r="A192" s="93" t="s">
        <v>455</v>
      </c>
      <c r="B192" s="92" t="s">
        <v>370</v>
      </c>
      <c r="C192" s="99">
        <v>150</v>
      </c>
      <c r="D192" s="100">
        <v>10.47</v>
      </c>
      <c r="E192" s="100">
        <v>2.19</v>
      </c>
      <c r="F192" s="100">
        <v>7.08</v>
      </c>
      <c r="G192" s="100">
        <v>90.47</v>
      </c>
      <c r="H192" s="100">
        <v>0.05</v>
      </c>
      <c r="I192" s="100">
        <v>3.59</v>
      </c>
      <c r="J192" s="102">
        <v>1213.5</v>
      </c>
      <c r="K192" s="100">
        <v>0.26</v>
      </c>
      <c r="L192" s="100">
        <v>79.28</v>
      </c>
      <c r="M192" s="100">
        <v>94.58</v>
      </c>
      <c r="N192" s="100">
        <v>35.93</v>
      </c>
      <c r="O192" s="100">
        <v>0.63</v>
      </c>
    </row>
    <row r="193" spans="1:15" x14ac:dyDescent="0.3">
      <c r="A193" s="91" t="s">
        <v>446</v>
      </c>
      <c r="B193" s="92" t="s">
        <v>470</v>
      </c>
      <c r="C193" s="99">
        <v>200</v>
      </c>
      <c r="D193" s="100">
        <v>3.04</v>
      </c>
      <c r="E193" s="100">
        <v>1.54</v>
      </c>
      <c r="F193" s="100">
        <v>6.54</v>
      </c>
      <c r="G193" s="100">
        <v>52.55</v>
      </c>
      <c r="H193" s="100">
        <v>0.04</v>
      </c>
      <c r="I193" s="102">
        <v>1.3</v>
      </c>
      <c r="J193" s="99">
        <v>10</v>
      </c>
      <c r="K193" s="101"/>
      <c r="L193" s="100">
        <v>120.21</v>
      </c>
      <c r="M193" s="99">
        <v>90</v>
      </c>
      <c r="N193" s="100">
        <v>14.05</v>
      </c>
      <c r="O193" s="102">
        <v>0.1</v>
      </c>
    </row>
    <row r="194" spans="1:15" x14ac:dyDescent="0.3">
      <c r="A194" s="93"/>
      <c r="B194" s="92" t="s">
        <v>275</v>
      </c>
      <c r="C194" s="99">
        <v>70</v>
      </c>
      <c r="D194" s="100">
        <v>4.6900000000000004</v>
      </c>
      <c r="E194" s="100">
        <v>0.84</v>
      </c>
      <c r="F194" s="100">
        <v>37.03</v>
      </c>
      <c r="G194" s="102">
        <v>174.3</v>
      </c>
      <c r="H194" s="101"/>
      <c r="I194" s="101"/>
      <c r="J194" s="101"/>
      <c r="K194" s="101"/>
      <c r="L194" s="101"/>
      <c r="M194" s="101"/>
      <c r="N194" s="101"/>
      <c r="O194" s="101"/>
    </row>
    <row r="195" spans="1:15" x14ac:dyDescent="0.3">
      <c r="A195" s="175" t="s">
        <v>161</v>
      </c>
      <c r="B195" s="175"/>
      <c r="C195" s="98">
        <v>505</v>
      </c>
      <c r="D195" s="100">
        <v>22.42</v>
      </c>
      <c r="E195" s="100">
        <v>16.37</v>
      </c>
      <c r="F195" s="100">
        <v>53.06</v>
      </c>
      <c r="G195" s="100">
        <v>452.42</v>
      </c>
      <c r="H195" s="100">
        <v>0.14000000000000001</v>
      </c>
      <c r="I195" s="99">
        <v>20</v>
      </c>
      <c r="J195" s="102">
        <v>1391.5</v>
      </c>
      <c r="K195" s="100">
        <v>0.86</v>
      </c>
      <c r="L195" s="100">
        <v>342.29</v>
      </c>
      <c r="M195" s="100">
        <v>278.18</v>
      </c>
      <c r="N195" s="100">
        <v>67.28</v>
      </c>
      <c r="O195" s="100">
        <v>1.45</v>
      </c>
    </row>
    <row r="196" spans="1:15" x14ac:dyDescent="0.3">
      <c r="A196" s="176" t="s">
        <v>253</v>
      </c>
      <c r="B196" s="176"/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</row>
    <row r="197" spans="1:15" x14ac:dyDescent="0.3">
      <c r="A197" s="93" t="s">
        <v>179</v>
      </c>
      <c r="B197" s="92" t="s">
        <v>35</v>
      </c>
      <c r="C197" s="91">
        <v>150</v>
      </c>
      <c r="D197" s="94">
        <v>0.6</v>
      </c>
      <c r="E197" s="94">
        <v>0.6</v>
      </c>
      <c r="F197" s="94">
        <v>14.7</v>
      </c>
      <c r="G197" s="94">
        <v>70.5</v>
      </c>
      <c r="H197" s="93">
        <v>0.05</v>
      </c>
      <c r="I197" s="91">
        <v>15</v>
      </c>
      <c r="J197" s="94">
        <v>7.5</v>
      </c>
      <c r="K197" s="94">
        <v>0.3</v>
      </c>
      <c r="L197" s="91">
        <v>24</v>
      </c>
      <c r="M197" s="94">
        <v>16.5</v>
      </c>
      <c r="N197" s="94">
        <v>13.5</v>
      </c>
      <c r="O197" s="94">
        <v>3.3</v>
      </c>
    </row>
    <row r="198" spans="1:15" x14ac:dyDescent="0.3">
      <c r="A198" s="93"/>
      <c r="B198" s="92" t="s">
        <v>165</v>
      </c>
      <c r="C198" s="91">
        <v>20</v>
      </c>
      <c r="D198" s="94">
        <v>1.5</v>
      </c>
      <c r="E198" s="93">
        <v>3.72</v>
      </c>
      <c r="F198" s="93">
        <v>8.26</v>
      </c>
      <c r="G198" s="93">
        <v>73.52</v>
      </c>
      <c r="H198" s="93">
        <v>0.03</v>
      </c>
      <c r="I198" s="93">
        <v>0.84</v>
      </c>
      <c r="J198" s="93">
        <v>41.99</v>
      </c>
      <c r="K198" s="93">
        <v>0.67</v>
      </c>
      <c r="L198" s="93">
        <v>22.14</v>
      </c>
      <c r="M198" s="93">
        <v>35.950000000000003</v>
      </c>
      <c r="N198" s="93">
        <v>21.69</v>
      </c>
      <c r="O198" s="93">
        <v>0.55000000000000004</v>
      </c>
    </row>
    <row r="199" spans="1:15" x14ac:dyDescent="0.3">
      <c r="A199" s="175" t="s">
        <v>254</v>
      </c>
      <c r="B199" s="175"/>
      <c r="C199" s="90">
        <v>170</v>
      </c>
      <c r="D199" s="93">
        <v>2.1</v>
      </c>
      <c r="E199" s="93">
        <v>4.32</v>
      </c>
      <c r="F199" s="93">
        <v>22.96</v>
      </c>
      <c r="G199" s="93">
        <v>144.02000000000001</v>
      </c>
      <c r="H199" s="93">
        <v>0.08</v>
      </c>
      <c r="I199" s="93">
        <v>15.84</v>
      </c>
      <c r="J199" s="93">
        <v>49.49</v>
      </c>
      <c r="K199" s="93">
        <v>0.97</v>
      </c>
      <c r="L199" s="93">
        <v>46.14</v>
      </c>
      <c r="M199" s="93">
        <v>52.45</v>
      </c>
      <c r="N199" s="93">
        <v>35.19</v>
      </c>
      <c r="O199" s="93">
        <v>3.85</v>
      </c>
    </row>
    <row r="200" spans="1:15" x14ac:dyDescent="0.3">
      <c r="A200" s="176" t="s">
        <v>11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</row>
    <row r="201" spans="1:15" x14ac:dyDescent="0.3">
      <c r="A201" s="91" t="s">
        <v>222</v>
      </c>
      <c r="B201" s="92" t="s">
        <v>223</v>
      </c>
      <c r="C201" s="99">
        <v>60</v>
      </c>
      <c r="D201" s="100">
        <v>1.26</v>
      </c>
      <c r="E201" s="100">
        <v>3.11</v>
      </c>
      <c r="F201" s="100">
        <v>3.46</v>
      </c>
      <c r="G201" s="100">
        <v>47.01</v>
      </c>
      <c r="H201" s="100">
        <v>0.04</v>
      </c>
      <c r="I201" s="102">
        <v>20.6</v>
      </c>
      <c r="J201" s="102">
        <v>169.9</v>
      </c>
      <c r="K201" s="100">
        <v>1.43</v>
      </c>
      <c r="L201" s="100">
        <v>25.08</v>
      </c>
      <c r="M201" s="100">
        <v>27.99</v>
      </c>
      <c r="N201" s="102">
        <v>12.4</v>
      </c>
      <c r="O201" s="100">
        <v>0.42</v>
      </c>
    </row>
    <row r="202" spans="1:15" x14ac:dyDescent="0.3">
      <c r="A202" s="93" t="s">
        <v>447</v>
      </c>
      <c r="B202" s="92" t="s">
        <v>372</v>
      </c>
      <c r="C202" s="99">
        <v>230</v>
      </c>
      <c r="D202" s="100">
        <v>9.19</v>
      </c>
      <c r="E202" s="100">
        <v>4.66</v>
      </c>
      <c r="F202" s="100">
        <v>15.88</v>
      </c>
      <c r="G202" s="100">
        <v>142.36000000000001</v>
      </c>
      <c r="H202" s="100">
        <v>0.19</v>
      </c>
      <c r="I202" s="100">
        <v>19.52</v>
      </c>
      <c r="J202" s="102">
        <v>173.2</v>
      </c>
      <c r="K202" s="100">
        <v>1.54</v>
      </c>
      <c r="L202" s="100">
        <v>22.48</v>
      </c>
      <c r="M202" s="100">
        <v>131.66</v>
      </c>
      <c r="N202" s="100">
        <v>35.47</v>
      </c>
      <c r="O202" s="100">
        <v>1.1499999999999999</v>
      </c>
    </row>
    <row r="203" spans="1:15" x14ac:dyDescent="0.3">
      <c r="A203" s="93" t="s">
        <v>456</v>
      </c>
      <c r="B203" s="92" t="s">
        <v>225</v>
      </c>
      <c r="C203" s="99">
        <v>90</v>
      </c>
      <c r="D203" s="102">
        <v>14.1</v>
      </c>
      <c r="E203" s="100">
        <v>11.23</v>
      </c>
      <c r="F203" s="100">
        <v>4.6500000000000004</v>
      </c>
      <c r="G203" s="100">
        <v>173.83</v>
      </c>
      <c r="H203" s="100">
        <v>0.09</v>
      </c>
      <c r="I203" s="100">
        <v>2.3199999999999998</v>
      </c>
      <c r="J203" s="100">
        <v>24.89</v>
      </c>
      <c r="K203" s="100">
        <v>1.43</v>
      </c>
      <c r="L203" s="100">
        <v>35.979999999999997</v>
      </c>
      <c r="M203" s="100">
        <v>153.54</v>
      </c>
      <c r="N203" s="100">
        <v>21.53</v>
      </c>
      <c r="O203" s="100">
        <v>0.82</v>
      </c>
    </row>
    <row r="204" spans="1:15" x14ac:dyDescent="0.3">
      <c r="A204" s="93" t="s">
        <v>449</v>
      </c>
      <c r="B204" s="92" t="s">
        <v>202</v>
      </c>
      <c r="C204" s="99">
        <v>150</v>
      </c>
      <c r="D204" s="100">
        <v>4.9400000000000004</v>
      </c>
      <c r="E204" s="100">
        <v>2.58</v>
      </c>
      <c r="F204" s="100">
        <v>33.270000000000003</v>
      </c>
      <c r="G204" s="100">
        <v>177.22</v>
      </c>
      <c r="H204" s="100">
        <v>0.09</v>
      </c>
      <c r="I204" s="100">
        <v>19.649999999999999</v>
      </c>
      <c r="J204" s="100">
        <v>49.74</v>
      </c>
      <c r="K204" s="100">
        <v>1.66</v>
      </c>
      <c r="L204" s="100">
        <v>28.64</v>
      </c>
      <c r="M204" s="100">
        <v>122.75</v>
      </c>
      <c r="N204" s="102">
        <v>27.5</v>
      </c>
      <c r="O204" s="100">
        <v>1.28</v>
      </c>
    </row>
    <row r="205" spans="1:15" x14ac:dyDescent="0.3">
      <c r="A205" s="95" t="s">
        <v>241</v>
      </c>
      <c r="B205" s="92" t="s">
        <v>437</v>
      </c>
      <c r="C205" s="99">
        <v>200</v>
      </c>
      <c r="D205" s="102">
        <v>0.1</v>
      </c>
      <c r="E205" s="100">
        <v>0.04</v>
      </c>
      <c r="F205" s="100">
        <v>2.34</v>
      </c>
      <c r="G205" s="99">
        <v>12</v>
      </c>
      <c r="H205" s="101"/>
      <c r="I205" s="99">
        <v>3</v>
      </c>
      <c r="J205" s="102">
        <v>0.6</v>
      </c>
      <c r="K205" s="102">
        <v>0.2</v>
      </c>
      <c r="L205" s="102">
        <v>2.8</v>
      </c>
      <c r="M205" s="102">
        <v>2.2000000000000002</v>
      </c>
      <c r="N205" s="99">
        <v>3</v>
      </c>
      <c r="O205" s="100">
        <v>0.12</v>
      </c>
    </row>
    <row r="206" spans="1:15" x14ac:dyDescent="0.3">
      <c r="A206" s="93"/>
      <c r="B206" s="92" t="s">
        <v>275</v>
      </c>
      <c r="C206" s="99">
        <v>50</v>
      </c>
      <c r="D206" s="100">
        <v>3.35</v>
      </c>
      <c r="E206" s="102">
        <v>0.6</v>
      </c>
      <c r="F206" s="100">
        <v>26.45</v>
      </c>
      <c r="G206" s="102">
        <v>124.5</v>
      </c>
      <c r="H206" s="101"/>
      <c r="I206" s="101"/>
      <c r="J206" s="101"/>
      <c r="K206" s="101"/>
      <c r="L206" s="101"/>
      <c r="M206" s="101"/>
      <c r="N206" s="101"/>
      <c r="O206" s="101"/>
    </row>
    <row r="207" spans="1:15" x14ac:dyDescent="0.3">
      <c r="A207" s="175" t="s">
        <v>36</v>
      </c>
      <c r="B207" s="175"/>
      <c r="C207" s="98">
        <v>780</v>
      </c>
      <c r="D207" s="100">
        <v>32.94</v>
      </c>
      <c r="E207" s="100">
        <v>22.22</v>
      </c>
      <c r="F207" s="100">
        <v>86.05</v>
      </c>
      <c r="G207" s="100">
        <v>676.92</v>
      </c>
      <c r="H207" s="100">
        <v>0.41</v>
      </c>
      <c r="I207" s="100">
        <v>65.09</v>
      </c>
      <c r="J207" s="100">
        <v>418.33</v>
      </c>
      <c r="K207" s="100">
        <v>6.26</v>
      </c>
      <c r="L207" s="100">
        <v>114.98</v>
      </c>
      <c r="M207" s="100">
        <v>438.14</v>
      </c>
      <c r="N207" s="102">
        <v>99.9</v>
      </c>
      <c r="O207" s="100">
        <v>3.79</v>
      </c>
    </row>
    <row r="208" spans="1:15" x14ac:dyDescent="0.3">
      <c r="A208" s="176" t="s">
        <v>255</v>
      </c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</row>
    <row r="209" spans="1:16" x14ac:dyDescent="0.3">
      <c r="A209" s="95"/>
      <c r="B209" s="92" t="s">
        <v>183</v>
      </c>
      <c r="C209" s="99">
        <v>200</v>
      </c>
      <c r="D209" s="99">
        <v>6</v>
      </c>
      <c r="E209" s="99">
        <v>2</v>
      </c>
      <c r="F209" s="99">
        <v>8</v>
      </c>
      <c r="G209" s="99">
        <v>80</v>
      </c>
      <c r="H209" s="100">
        <v>0.08</v>
      </c>
      <c r="I209" s="102">
        <v>1.4</v>
      </c>
      <c r="J209" s="101"/>
      <c r="K209" s="101"/>
      <c r="L209" s="99">
        <v>240</v>
      </c>
      <c r="M209" s="99">
        <v>180</v>
      </c>
      <c r="N209" s="99">
        <v>28</v>
      </c>
      <c r="O209" s="102">
        <v>0.2</v>
      </c>
    </row>
    <row r="210" spans="1:16" x14ac:dyDescent="0.3">
      <c r="A210" s="93" t="s">
        <v>179</v>
      </c>
      <c r="B210" s="92" t="s">
        <v>35</v>
      </c>
      <c r="C210" s="99">
        <v>150</v>
      </c>
      <c r="D210" s="102">
        <v>0.6</v>
      </c>
      <c r="E210" s="102">
        <v>0.6</v>
      </c>
      <c r="F210" s="102">
        <v>14.7</v>
      </c>
      <c r="G210" s="102">
        <v>70.5</v>
      </c>
      <c r="H210" s="100">
        <v>0.05</v>
      </c>
      <c r="I210" s="99">
        <v>15</v>
      </c>
      <c r="J210" s="102">
        <v>7.5</v>
      </c>
      <c r="K210" s="102">
        <v>0.3</v>
      </c>
      <c r="L210" s="99">
        <v>24</v>
      </c>
      <c r="M210" s="102">
        <v>16.5</v>
      </c>
      <c r="N210" s="102">
        <v>13.5</v>
      </c>
      <c r="O210" s="102">
        <v>3.3</v>
      </c>
    </row>
    <row r="211" spans="1:16" x14ac:dyDescent="0.3">
      <c r="A211" s="175" t="s">
        <v>256</v>
      </c>
      <c r="B211" s="175"/>
      <c r="C211" s="98">
        <v>350</v>
      </c>
      <c r="D211" s="100">
        <v>6.6</v>
      </c>
      <c r="E211" s="100">
        <v>2.6</v>
      </c>
      <c r="F211" s="100">
        <v>22.7</v>
      </c>
      <c r="G211" s="102">
        <v>150.5</v>
      </c>
      <c r="H211" s="100">
        <v>0.13</v>
      </c>
      <c r="I211" s="102">
        <v>16.399999999999999</v>
      </c>
      <c r="J211" s="102">
        <v>7.5</v>
      </c>
      <c r="K211" s="102">
        <v>0.3</v>
      </c>
      <c r="L211" s="99">
        <v>264</v>
      </c>
      <c r="M211" s="102">
        <v>196.5</v>
      </c>
      <c r="N211" s="102">
        <v>41.5</v>
      </c>
      <c r="O211" s="102">
        <v>3.5</v>
      </c>
    </row>
    <row r="212" spans="1:16" x14ac:dyDescent="0.3">
      <c r="A212" s="175" t="s">
        <v>37</v>
      </c>
      <c r="B212" s="175"/>
      <c r="C212" s="104">
        <v>1805</v>
      </c>
      <c r="D212" s="100">
        <v>64.06</v>
      </c>
      <c r="E212" s="100">
        <v>45.51</v>
      </c>
      <c r="F212" s="100">
        <v>184.77</v>
      </c>
      <c r="G212" s="100">
        <v>1423.86</v>
      </c>
      <c r="H212" s="100">
        <v>0.76</v>
      </c>
      <c r="I212" s="100">
        <v>117.33</v>
      </c>
      <c r="J212" s="100">
        <v>1866.82</v>
      </c>
      <c r="K212" s="100">
        <v>8.39</v>
      </c>
      <c r="L212" s="100">
        <v>767.41</v>
      </c>
      <c r="M212" s="100">
        <v>965.27</v>
      </c>
      <c r="N212" s="100">
        <v>243.87</v>
      </c>
      <c r="O212" s="100">
        <v>12.59</v>
      </c>
    </row>
    <row r="213" spans="1:16" s="65" customFormat="1" x14ac:dyDescent="0.3">
      <c r="A213" s="71" t="s">
        <v>13</v>
      </c>
      <c r="B213" s="72" t="s">
        <v>38</v>
      </c>
      <c r="C213" s="68"/>
      <c r="D213" s="68"/>
      <c r="E213" s="68"/>
      <c r="F213" s="68"/>
      <c r="G213" s="68"/>
      <c r="H213" s="69"/>
      <c r="I213" s="69"/>
      <c r="J213" s="68"/>
      <c r="K213" s="68"/>
      <c r="L213" s="68"/>
      <c r="M213" s="68"/>
      <c r="N213" s="68"/>
      <c r="O213" s="68"/>
      <c r="P213" s="64"/>
    </row>
    <row r="214" spans="1:16" s="65" customFormat="1" x14ac:dyDescent="0.3">
      <c r="A214" s="71" t="s">
        <v>15</v>
      </c>
      <c r="B214" s="72">
        <v>2</v>
      </c>
      <c r="C214" s="68"/>
      <c r="D214" s="68"/>
      <c r="E214" s="68"/>
      <c r="F214" s="68"/>
      <c r="G214" s="68"/>
      <c r="H214" s="69"/>
      <c r="I214" s="69"/>
      <c r="J214" s="68"/>
      <c r="K214" s="68"/>
      <c r="L214" s="68"/>
      <c r="M214" s="68"/>
      <c r="N214" s="68"/>
      <c r="O214" s="68"/>
      <c r="P214" s="64"/>
    </row>
    <row r="215" spans="1:16" x14ac:dyDescent="0.3">
      <c r="A215" s="178" t="s">
        <v>16</v>
      </c>
      <c r="B215" s="178" t="s">
        <v>17</v>
      </c>
      <c r="C215" s="178" t="s">
        <v>18</v>
      </c>
      <c r="D215" s="177" t="s">
        <v>19</v>
      </c>
      <c r="E215" s="177"/>
      <c r="F215" s="177"/>
      <c r="G215" s="178" t="s">
        <v>20</v>
      </c>
      <c r="H215" s="177" t="s">
        <v>21</v>
      </c>
      <c r="I215" s="177"/>
      <c r="J215" s="177"/>
      <c r="K215" s="177"/>
      <c r="L215" s="177" t="s">
        <v>22</v>
      </c>
      <c r="M215" s="177"/>
      <c r="N215" s="177"/>
      <c r="O215" s="177"/>
    </row>
    <row r="216" spans="1:16" x14ac:dyDescent="0.3">
      <c r="A216" s="179"/>
      <c r="B216" s="180"/>
      <c r="C216" s="179"/>
      <c r="D216" s="89" t="s">
        <v>23</v>
      </c>
      <c r="E216" s="89" t="s">
        <v>24</v>
      </c>
      <c r="F216" s="89" t="s">
        <v>25</v>
      </c>
      <c r="G216" s="179"/>
      <c r="H216" s="89" t="s">
        <v>26</v>
      </c>
      <c r="I216" s="89" t="s">
        <v>27</v>
      </c>
      <c r="J216" s="89" t="s">
        <v>28</v>
      </c>
      <c r="K216" s="89" t="s">
        <v>29</v>
      </c>
      <c r="L216" s="89" t="s">
        <v>30</v>
      </c>
      <c r="M216" s="89" t="s">
        <v>31</v>
      </c>
      <c r="N216" s="89" t="s">
        <v>32</v>
      </c>
      <c r="O216" s="89" t="s">
        <v>33</v>
      </c>
    </row>
    <row r="217" spans="1:16" x14ac:dyDescent="0.3">
      <c r="A217" s="90">
        <v>1</v>
      </c>
      <c r="B217" s="90">
        <v>2</v>
      </c>
      <c r="C217" s="90">
        <v>3</v>
      </c>
      <c r="D217" s="90">
        <v>4</v>
      </c>
      <c r="E217" s="90">
        <v>5</v>
      </c>
      <c r="F217" s="90">
        <v>6</v>
      </c>
      <c r="G217" s="90">
        <v>7</v>
      </c>
      <c r="H217" s="90">
        <v>8</v>
      </c>
      <c r="I217" s="90">
        <v>9</v>
      </c>
      <c r="J217" s="90">
        <v>10</v>
      </c>
      <c r="K217" s="90">
        <v>11</v>
      </c>
      <c r="L217" s="90">
        <v>12</v>
      </c>
      <c r="M217" s="90">
        <v>13</v>
      </c>
      <c r="N217" s="90">
        <v>14</v>
      </c>
      <c r="O217" s="90">
        <v>15</v>
      </c>
    </row>
    <row r="218" spans="1:16" x14ac:dyDescent="0.3">
      <c r="A218" s="176" t="s">
        <v>34</v>
      </c>
      <c r="B218" s="176"/>
      <c r="C218" s="176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</row>
    <row r="219" spans="1:16" x14ac:dyDescent="0.3">
      <c r="A219" s="91" t="s">
        <v>188</v>
      </c>
      <c r="B219" s="92" t="s">
        <v>189</v>
      </c>
      <c r="C219" s="99">
        <v>15</v>
      </c>
      <c r="D219" s="100">
        <v>3.48</v>
      </c>
      <c r="E219" s="100">
        <v>4.43</v>
      </c>
      <c r="F219" s="101"/>
      <c r="G219" s="102">
        <v>54.6</v>
      </c>
      <c r="H219" s="100">
        <v>0.01</v>
      </c>
      <c r="I219" s="100">
        <v>0.11</v>
      </c>
      <c r="J219" s="102">
        <v>43.2</v>
      </c>
      <c r="K219" s="100">
        <v>0.08</v>
      </c>
      <c r="L219" s="99">
        <v>132</v>
      </c>
      <c r="M219" s="99">
        <v>75</v>
      </c>
      <c r="N219" s="100">
        <v>5.25</v>
      </c>
      <c r="O219" s="100">
        <v>0.15</v>
      </c>
    </row>
    <row r="220" spans="1:16" x14ac:dyDescent="0.3">
      <c r="A220" s="93" t="s">
        <v>234</v>
      </c>
      <c r="B220" s="92" t="s">
        <v>479</v>
      </c>
      <c r="C220" s="99">
        <v>200</v>
      </c>
      <c r="D220" s="100">
        <v>9.16</v>
      </c>
      <c r="E220" s="100">
        <v>5.33</v>
      </c>
      <c r="F220" s="100">
        <v>33.61</v>
      </c>
      <c r="G220" s="100">
        <v>219.14</v>
      </c>
      <c r="H220" s="100">
        <v>0.25</v>
      </c>
      <c r="I220" s="100">
        <v>1.39</v>
      </c>
      <c r="J220" s="100">
        <v>25.14</v>
      </c>
      <c r="K220" s="100">
        <v>0.41</v>
      </c>
      <c r="L220" s="100">
        <v>139.99</v>
      </c>
      <c r="M220" s="100">
        <v>237.56</v>
      </c>
      <c r="N220" s="100">
        <v>109.08</v>
      </c>
      <c r="O220" s="100">
        <v>3.27</v>
      </c>
    </row>
    <row r="221" spans="1:16" x14ac:dyDescent="0.3">
      <c r="A221" s="93" t="s">
        <v>237</v>
      </c>
      <c r="B221" s="92" t="s">
        <v>227</v>
      </c>
      <c r="C221" s="99">
        <v>50</v>
      </c>
      <c r="D221" s="102">
        <v>5.3</v>
      </c>
      <c r="E221" s="100">
        <v>3.21</v>
      </c>
      <c r="F221" s="100">
        <v>1.1100000000000001</v>
      </c>
      <c r="G221" s="100">
        <v>54.39</v>
      </c>
      <c r="H221" s="100">
        <v>0.01</v>
      </c>
      <c r="I221" s="100">
        <v>0.18</v>
      </c>
      <c r="J221" s="102">
        <v>1.4</v>
      </c>
      <c r="K221" s="100">
        <v>1.32</v>
      </c>
      <c r="L221" s="102">
        <v>22.3</v>
      </c>
      <c r="M221" s="100">
        <v>24.77</v>
      </c>
      <c r="N221" s="100">
        <v>5.99</v>
      </c>
      <c r="O221" s="100">
        <v>0.11</v>
      </c>
    </row>
    <row r="222" spans="1:16" x14ac:dyDescent="0.3">
      <c r="A222" s="91" t="s">
        <v>245</v>
      </c>
      <c r="B222" s="92" t="s">
        <v>172</v>
      </c>
      <c r="C222" s="99">
        <v>200</v>
      </c>
      <c r="D222" s="100">
        <v>3.64</v>
      </c>
      <c r="E222" s="100">
        <v>1.94</v>
      </c>
      <c r="F222" s="100">
        <v>6.28</v>
      </c>
      <c r="G222" s="100">
        <v>58.01</v>
      </c>
      <c r="H222" s="100">
        <v>0.04</v>
      </c>
      <c r="I222" s="100">
        <v>1.1599999999999999</v>
      </c>
      <c r="J222" s="100">
        <v>9.02</v>
      </c>
      <c r="K222" s="100">
        <v>0.01</v>
      </c>
      <c r="L222" s="100">
        <v>111.92</v>
      </c>
      <c r="M222" s="102">
        <v>106.3</v>
      </c>
      <c r="N222" s="100">
        <v>29.46</v>
      </c>
      <c r="O222" s="100">
        <v>0.97</v>
      </c>
    </row>
    <row r="223" spans="1:16" x14ac:dyDescent="0.3">
      <c r="A223" s="93"/>
      <c r="B223" s="92" t="s">
        <v>275</v>
      </c>
      <c r="C223" s="99">
        <v>40</v>
      </c>
      <c r="D223" s="100">
        <v>2.68</v>
      </c>
      <c r="E223" s="100">
        <v>0.48</v>
      </c>
      <c r="F223" s="100">
        <v>21.16</v>
      </c>
      <c r="G223" s="102">
        <v>99.6</v>
      </c>
      <c r="H223" s="101"/>
      <c r="I223" s="101"/>
      <c r="J223" s="101"/>
      <c r="K223" s="101"/>
      <c r="L223" s="101"/>
      <c r="M223" s="101"/>
      <c r="N223" s="101"/>
      <c r="O223" s="101"/>
    </row>
    <row r="224" spans="1:16" x14ac:dyDescent="0.3">
      <c r="A224" s="175" t="s">
        <v>161</v>
      </c>
      <c r="B224" s="175"/>
      <c r="C224" s="98">
        <v>505</v>
      </c>
      <c r="D224" s="100">
        <v>24.26</v>
      </c>
      <c r="E224" s="100">
        <v>15.39</v>
      </c>
      <c r="F224" s="100">
        <v>62.16</v>
      </c>
      <c r="G224" s="100">
        <v>485.74</v>
      </c>
      <c r="H224" s="100">
        <v>0.31</v>
      </c>
      <c r="I224" s="100">
        <v>2.84</v>
      </c>
      <c r="J224" s="100">
        <v>78.760000000000005</v>
      </c>
      <c r="K224" s="100">
        <v>1.82</v>
      </c>
      <c r="L224" s="100">
        <v>406.21</v>
      </c>
      <c r="M224" s="100">
        <v>443.63</v>
      </c>
      <c r="N224" s="100">
        <v>149.78</v>
      </c>
      <c r="O224" s="102">
        <v>4.5</v>
      </c>
    </row>
    <row r="225" spans="1:15" x14ac:dyDescent="0.3">
      <c r="A225" s="176" t="s">
        <v>253</v>
      </c>
      <c r="B225" s="176"/>
      <c r="C225" s="176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</row>
    <row r="226" spans="1:15" x14ac:dyDescent="0.3">
      <c r="A226" s="93" t="s">
        <v>179</v>
      </c>
      <c r="B226" s="92" t="s">
        <v>35</v>
      </c>
      <c r="C226" s="91">
        <v>150</v>
      </c>
      <c r="D226" s="94">
        <v>0.6</v>
      </c>
      <c r="E226" s="94">
        <v>0.6</v>
      </c>
      <c r="F226" s="94">
        <v>14.7</v>
      </c>
      <c r="G226" s="94">
        <v>70.5</v>
      </c>
      <c r="H226" s="93">
        <v>0.05</v>
      </c>
      <c r="I226" s="91">
        <v>15</v>
      </c>
      <c r="J226" s="94">
        <v>7.5</v>
      </c>
      <c r="K226" s="94">
        <v>0.3</v>
      </c>
      <c r="L226" s="91">
        <v>24</v>
      </c>
      <c r="M226" s="94">
        <v>16.5</v>
      </c>
      <c r="N226" s="94">
        <v>13.5</v>
      </c>
      <c r="O226" s="94">
        <v>3.3</v>
      </c>
    </row>
    <row r="227" spans="1:15" x14ac:dyDescent="0.3">
      <c r="A227" s="93"/>
      <c r="B227" s="92" t="s">
        <v>165</v>
      </c>
      <c r="C227" s="91">
        <v>20</v>
      </c>
      <c r="D227" s="94">
        <v>1.5</v>
      </c>
      <c r="E227" s="93">
        <v>3.72</v>
      </c>
      <c r="F227" s="93">
        <v>8.26</v>
      </c>
      <c r="G227" s="93">
        <v>73.52</v>
      </c>
      <c r="H227" s="93">
        <v>0.03</v>
      </c>
      <c r="I227" s="93">
        <v>0.84</v>
      </c>
      <c r="J227" s="93">
        <v>41.99</v>
      </c>
      <c r="K227" s="93">
        <v>0.67</v>
      </c>
      <c r="L227" s="93">
        <v>22.14</v>
      </c>
      <c r="M227" s="93">
        <v>35.950000000000003</v>
      </c>
      <c r="N227" s="93">
        <v>21.69</v>
      </c>
      <c r="O227" s="93">
        <v>0.55000000000000004</v>
      </c>
    </row>
    <row r="228" spans="1:15" x14ac:dyDescent="0.3">
      <c r="A228" s="175" t="s">
        <v>254</v>
      </c>
      <c r="B228" s="175"/>
      <c r="C228" s="90">
        <v>170</v>
      </c>
      <c r="D228" s="93">
        <v>2.1</v>
      </c>
      <c r="E228" s="93">
        <v>4.32</v>
      </c>
      <c r="F228" s="93">
        <v>22.96</v>
      </c>
      <c r="G228" s="93">
        <v>144.02000000000001</v>
      </c>
      <c r="H228" s="93">
        <v>0.08</v>
      </c>
      <c r="I228" s="93">
        <v>15.84</v>
      </c>
      <c r="J228" s="93">
        <v>49.49</v>
      </c>
      <c r="K228" s="93">
        <v>0.97</v>
      </c>
      <c r="L228" s="93">
        <v>46.14</v>
      </c>
      <c r="M228" s="93">
        <v>52.45</v>
      </c>
      <c r="N228" s="93">
        <v>35.19</v>
      </c>
      <c r="O228" s="93">
        <v>3.85</v>
      </c>
    </row>
    <row r="229" spans="1:15" x14ac:dyDescent="0.3">
      <c r="A229" s="176" t="s">
        <v>11</v>
      </c>
      <c r="B229" s="176"/>
      <c r="C229" s="176"/>
      <c r="D229" s="176"/>
      <c r="E229" s="176"/>
      <c r="F229" s="176"/>
      <c r="G229" s="176"/>
      <c r="H229" s="176"/>
      <c r="I229" s="176"/>
      <c r="J229" s="176"/>
      <c r="K229" s="176"/>
      <c r="L229" s="176"/>
      <c r="M229" s="176"/>
      <c r="N229" s="176"/>
      <c r="O229" s="176"/>
    </row>
    <row r="230" spans="1:15" x14ac:dyDescent="0.3">
      <c r="A230" s="93" t="s">
        <v>200</v>
      </c>
      <c r="B230" s="92" t="s">
        <v>471</v>
      </c>
      <c r="C230" s="99">
        <v>100</v>
      </c>
      <c r="D230" s="100">
        <v>1.36</v>
      </c>
      <c r="E230" s="100">
        <v>4.17</v>
      </c>
      <c r="F230" s="100">
        <v>3.91</v>
      </c>
      <c r="G230" s="100">
        <v>59.38</v>
      </c>
      <c r="H230" s="100">
        <v>0.04</v>
      </c>
      <c r="I230" s="102">
        <v>30.6</v>
      </c>
      <c r="J230" s="100">
        <v>40.020000000000003</v>
      </c>
      <c r="K230" s="100">
        <v>2.02</v>
      </c>
      <c r="L230" s="100">
        <v>32.770000000000003</v>
      </c>
      <c r="M230" s="100">
        <v>30.15</v>
      </c>
      <c r="N230" s="100">
        <v>16.809999999999999</v>
      </c>
      <c r="O230" s="100">
        <v>0.67</v>
      </c>
    </row>
    <row r="231" spans="1:15" x14ac:dyDescent="0.3">
      <c r="A231" s="93" t="s">
        <v>457</v>
      </c>
      <c r="B231" s="92" t="s">
        <v>480</v>
      </c>
      <c r="C231" s="99">
        <v>210</v>
      </c>
      <c r="D231" s="100">
        <v>2.0699999999999998</v>
      </c>
      <c r="E231" s="100">
        <v>4.2300000000000004</v>
      </c>
      <c r="F231" s="100">
        <v>12.17</v>
      </c>
      <c r="G231" s="100">
        <v>95.59</v>
      </c>
      <c r="H231" s="100">
        <v>7.0000000000000007E-2</v>
      </c>
      <c r="I231" s="100">
        <v>14.83</v>
      </c>
      <c r="J231" s="100">
        <v>171.63</v>
      </c>
      <c r="K231" s="100">
        <v>1.51</v>
      </c>
      <c r="L231" s="100">
        <v>39.39</v>
      </c>
      <c r="M231" s="100">
        <v>59.64</v>
      </c>
      <c r="N231" s="100">
        <v>25.85</v>
      </c>
      <c r="O231" s="100">
        <v>1.27</v>
      </c>
    </row>
    <row r="232" spans="1:15" x14ac:dyDescent="0.3">
      <c r="A232" s="93" t="s">
        <v>250</v>
      </c>
      <c r="B232" s="92" t="s">
        <v>468</v>
      </c>
      <c r="C232" s="99">
        <v>100</v>
      </c>
      <c r="D232" s="100">
        <v>19.579999999999998</v>
      </c>
      <c r="E232" s="100">
        <v>8.24</v>
      </c>
      <c r="F232" s="102">
        <v>0.9</v>
      </c>
      <c r="G232" s="100">
        <v>158.91</v>
      </c>
      <c r="H232" s="100">
        <v>0.13</v>
      </c>
      <c r="I232" s="102">
        <v>1.1000000000000001</v>
      </c>
      <c r="J232" s="101"/>
      <c r="K232" s="100">
        <v>1.0900000000000001</v>
      </c>
      <c r="L232" s="100">
        <v>13.39</v>
      </c>
      <c r="M232" s="100">
        <v>207.54</v>
      </c>
      <c r="N232" s="100">
        <v>30.47</v>
      </c>
      <c r="O232" s="100">
        <v>2.21</v>
      </c>
    </row>
    <row r="233" spans="1:15" x14ac:dyDescent="0.3">
      <c r="A233" s="94" t="s">
        <v>243</v>
      </c>
      <c r="B233" s="92" t="s">
        <v>207</v>
      </c>
      <c r="C233" s="99">
        <v>150</v>
      </c>
      <c r="D233" s="99">
        <v>3</v>
      </c>
      <c r="E233" s="100">
        <v>3.24</v>
      </c>
      <c r="F233" s="100">
        <v>22.68</v>
      </c>
      <c r="G233" s="102">
        <v>132.5</v>
      </c>
      <c r="H233" s="100">
        <v>0.17</v>
      </c>
      <c r="I233" s="100">
        <v>27.29</v>
      </c>
      <c r="J233" s="100">
        <v>148.47999999999999</v>
      </c>
      <c r="K233" s="100">
        <v>1.07</v>
      </c>
      <c r="L233" s="100">
        <v>24.56</v>
      </c>
      <c r="M233" s="102">
        <v>88.5</v>
      </c>
      <c r="N233" s="100">
        <v>34.54</v>
      </c>
      <c r="O233" s="102">
        <v>1.3</v>
      </c>
    </row>
    <row r="234" spans="1:15" x14ac:dyDescent="0.3">
      <c r="A234" s="93" t="s">
        <v>241</v>
      </c>
      <c r="B234" s="92" t="s">
        <v>481</v>
      </c>
      <c r="C234" s="99">
        <v>200</v>
      </c>
      <c r="D234" s="100">
        <v>0.16</v>
      </c>
      <c r="E234" s="100">
        <v>0.12</v>
      </c>
      <c r="F234" s="100">
        <v>5.72</v>
      </c>
      <c r="G234" s="102">
        <v>25.2</v>
      </c>
      <c r="H234" s="100">
        <v>0.01</v>
      </c>
      <c r="I234" s="99">
        <v>2</v>
      </c>
      <c r="J234" s="102">
        <v>0.8</v>
      </c>
      <c r="K234" s="100">
        <v>0.16</v>
      </c>
      <c r="L234" s="102">
        <v>7.6</v>
      </c>
      <c r="M234" s="102">
        <v>6.4</v>
      </c>
      <c r="N234" s="102">
        <v>4.8</v>
      </c>
      <c r="O234" s="100">
        <v>0.92</v>
      </c>
    </row>
    <row r="235" spans="1:15" x14ac:dyDescent="0.3">
      <c r="A235" s="93"/>
      <c r="B235" s="92" t="s">
        <v>275</v>
      </c>
      <c r="C235" s="99">
        <v>60</v>
      </c>
      <c r="D235" s="100">
        <v>4.0199999999999996</v>
      </c>
      <c r="E235" s="100">
        <v>0.72</v>
      </c>
      <c r="F235" s="100">
        <v>31.74</v>
      </c>
      <c r="G235" s="102">
        <v>149.4</v>
      </c>
      <c r="H235" s="101"/>
      <c r="I235" s="101"/>
      <c r="J235" s="101"/>
      <c r="K235" s="101"/>
      <c r="L235" s="101"/>
      <c r="M235" s="101"/>
      <c r="N235" s="101"/>
      <c r="O235" s="101"/>
    </row>
    <row r="236" spans="1:15" x14ac:dyDescent="0.3">
      <c r="A236" s="175" t="s">
        <v>36</v>
      </c>
      <c r="B236" s="175"/>
      <c r="C236" s="98">
        <v>820</v>
      </c>
      <c r="D236" s="100">
        <v>30.19</v>
      </c>
      <c r="E236" s="100">
        <v>20.72</v>
      </c>
      <c r="F236" s="100">
        <v>77.12</v>
      </c>
      <c r="G236" s="100">
        <v>620.98</v>
      </c>
      <c r="H236" s="100">
        <v>0.42</v>
      </c>
      <c r="I236" s="100">
        <v>75.819999999999993</v>
      </c>
      <c r="J236" s="100">
        <v>360.93</v>
      </c>
      <c r="K236" s="100">
        <v>5.85</v>
      </c>
      <c r="L236" s="100">
        <v>117.71</v>
      </c>
      <c r="M236" s="100">
        <v>392.23</v>
      </c>
      <c r="N236" s="100">
        <v>112.47</v>
      </c>
      <c r="O236" s="100">
        <v>6.37</v>
      </c>
    </row>
    <row r="237" spans="1:15" x14ac:dyDescent="0.3">
      <c r="A237" s="176" t="s">
        <v>255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</row>
    <row r="238" spans="1:15" x14ac:dyDescent="0.3">
      <c r="A238" s="95"/>
      <c r="B238" s="92" t="s">
        <v>183</v>
      </c>
      <c r="C238" s="99">
        <v>200</v>
      </c>
      <c r="D238" s="99">
        <v>6</v>
      </c>
      <c r="E238" s="99">
        <v>2</v>
      </c>
      <c r="F238" s="99">
        <v>8</v>
      </c>
      <c r="G238" s="99">
        <v>80</v>
      </c>
      <c r="H238" s="100">
        <v>0.08</v>
      </c>
      <c r="I238" s="102">
        <v>1.4</v>
      </c>
      <c r="J238" s="101"/>
      <c r="K238" s="101"/>
      <c r="L238" s="99">
        <v>240</v>
      </c>
      <c r="M238" s="99">
        <v>180</v>
      </c>
      <c r="N238" s="99">
        <v>28</v>
      </c>
      <c r="O238" s="102">
        <v>0.2</v>
      </c>
    </row>
    <row r="239" spans="1:15" x14ac:dyDescent="0.3">
      <c r="A239" s="93" t="s">
        <v>179</v>
      </c>
      <c r="B239" s="92" t="s">
        <v>35</v>
      </c>
      <c r="C239" s="99">
        <v>150</v>
      </c>
      <c r="D239" s="102">
        <v>0.6</v>
      </c>
      <c r="E239" s="102">
        <v>0.6</v>
      </c>
      <c r="F239" s="102">
        <v>14.7</v>
      </c>
      <c r="G239" s="102">
        <v>70.5</v>
      </c>
      <c r="H239" s="100">
        <v>0.05</v>
      </c>
      <c r="I239" s="99">
        <v>15</v>
      </c>
      <c r="J239" s="102">
        <v>7.5</v>
      </c>
      <c r="K239" s="102">
        <v>0.3</v>
      </c>
      <c r="L239" s="99">
        <v>24</v>
      </c>
      <c r="M239" s="102">
        <v>16.5</v>
      </c>
      <c r="N239" s="102">
        <v>13.5</v>
      </c>
      <c r="O239" s="102">
        <v>3.3</v>
      </c>
    </row>
    <row r="240" spans="1:15" x14ac:dyDescent="0.3">
      <c r="A240" s="175" t="s">
        <v>256</v>
      </c>
      <c r="B240" s="175"/>
      <c r="C240" s="98">
        <v>350</v>
      </c>
      <c r="D240" s="100">
        <v>6.6</v>
      </c>
      <c r="E240" s="100">
        <v>2.6</v>
      </c>
      <c r="F240" s="100">
        <v>22.7</v>
      </c>
      <c r="G240" s="102">
        <v>150.5</v>
      </c>
      <c r="H240" s="100">
        <v>0.13</v>
      </c>
      <c r="I240" s="102">
        <v>16.399999999999999</v>
      </c>
      <c r="J240" s="102">
        <v>7.5</v>
      </c>
      <c r="K240" s="102">
        <v>0.3</v>
      </c>
      <c r="L240" s="99">
        <v>264</v>
      </c>
      <c r="M240" s="102">
        <v>196.5</v>
      </c>
      <c r="N240" s="102">
        <v>41.5</v>
      </c>
      <c r="O240" s="102">
        <v>3.5</v>
      </c>
    </row>
    <row r="241" spans="1:16" x14ac:dyDescent="0.3">
      <c r="A241" s="175" t="s">
        <v>37</v>
      </c>
      <c r="B241" s="175"/>
      <c r="C241" s="104">
        <v>1845</v>
      </c>
      <c r="D241" s="100">
        <v>63.15</v>
      </c>
      <c r="E241" s="100">
        <v>43.03</v>
      </c>
      <c r="F241" s="100">
        <v>184.94</v>
      </c>
      <c r="G241" s="100">
        <v>1401.24</v>
      </c>
      <c r="H241" s="100">
        <v>0.94</v>
      </c>
      <c r="I241" s="102">
        <v>110.9</v>
      </c>
      <c r="J241" s="100">
        <v>496.68</v>
      </c>
      <c r="K241" s="100">
        <v>8.94</v>
      </c>
      <c r="L241" s="100">
        <v>834.06</v>
      </c>
      <c r="M241" s="100">
        <v>1084.81</v>
      </c>
      <c r="N241" s="100">
        <v>338.94</v>
      </c>
      <c r="O241" s="100">
        <v>18.22</v>
      </c>
    </row>
    <row r="242" spans="1:16" s="65" customFormat="1" x14ac:dyDescent="0.3">
      <c r="A242" s="71" t="s">
        <v>13</v>
      </c>
      <c r="B242" s="72" t="s">
        <v>39</v>
      </c>
      <c r="C242" s="68"/>
      <c r="D242" s="68"/>
      <c r="E242" s="68"/>
      <c r="F242" s="68"/>
      <c r="G242" s="68"/>
      <c r="H242" s="69"/>
      <c r="I242" s="69"/>
      <c r="J242" s="68"/>
      <c r="K242" s="68"/>
      <c r="L242" s="68"/>
      <c r="M242" s="68"/>
      <c r="N242" s="68"/>
      <c r="O242" s="68"/>
      <c r="P242" s="64"/>
    </row>
    <row r="243" spans="1:16" s="65" customFormat="1" x14ac:dyDescent="0.3">
      <c r="A243" s="71" t="s">
        <v>15</v>
      </c>
      <c r="B243" s="72">
        <v>2</v>
      </c>
      <c r="C243" s="68"/>
      <c r="D243" s="68"/>
      <c r="E243" s="68"/>
      <c r="F243" s="68"/>
      <c r="G243" s="68"/>
      <c r="H243" s="69"/>
      <c r="I243" s="69"/>
      <c r="J243" s="68"/>
      <c r="K243" s="68"/>
      <c r="L243" s="68"/>
      <c r="M243" s="68"/>
      <c r="N243" s="68"/>
      <c r="O243" s="68"/>
      <c r="P243" s="64"/>
    </row>
    <row r="244" spans="1:16" x14ac:dyDescent="0.3">
      <c r="A244" s="178" t="s">
        <v>16</v>
      </c>
      <c r="B244" s="178" t="s">
        <v>17</v>
      </c>
      <c r="C244" s="178" t="s">
        <v>18</v>
      </c>
      <c r="D244" s="177" t="s">
        <v>19</v>
      </c>
      <c r="E244" s="177"/>
      <c r="F244" s="177"/>
      <c r="G244" s="178" t="s">
        <v>20</v>
      </c>
      <c r="H244" s="177" t="s">
        <v>21</v>
      </c>
      <c r="I244" s="177"/>
      <c r="J244" s="177"/>
      <c r="K244" s="177"/>
      <c r="L244" s="177" t="s">
        <v>22</v>
      </c>
      <c r="M244" s="177"/>
      <c r="N244" s="177"/>
      <c r="O244" s="177"/>
    </row>
    <row r="245" spans="1:16" x14ac:dyDescent="0.3">
      <c r="A245" s="179"/>
      <c r="B245" s="180"/>
      <c r="C245" s="179"/>
      <c r="D245" s="89" t="s">
        <v>23</v>
      </c>
      <c r="E245" s="89" t="s">
        <v>24</v>
      </c>
      <c r="F245" s="89" t="s">
        <v>25</v>
      </c>
      <c r="G245" s="179"/>
      <c r="H245" s="89" t="s">
        <v>26</v>
      </c>
      <c r="I245" s="89" t="s">
        <v>27</v>
      </c>
      <c r="J245" s="89" t="s">
        <v>28</v>
      </c>
      <c r="K245" s="89" t="s">
        <v>29</v>
      </c>
      <c r="L245" s="89" t="s">
        <v>30</v>
      </c>
      <c r="M245" s="89" t="s">
        <v>31</v>
      </c>
      <c r="N245" s="89" t="s">
        <v>32</v>
      </c>
      <c r="O245" s="89" t="s">
        <v>33</v>
      </c>
    </row>
    <row r="246" spans="1:16" x14ac:dyDescent="0.3">
      <c r="A246" s="90">
        <v>1</v>
      </c>
      <c r="B246" s="90">
        <v>2</v>
      </c>
      <c r="C246" s="90">
        <v>3</v>
      </c>
      <c r="D246" s="90">
        <v>4</v>
      </c>
      <c r="E246" s="90">
        <v>5</v>
      </c>
      <c r="F246" s="90">
        <v>6</v>
      </c>
      <c r="G246" s="90">
        <v>7</v>
      </c>
      <c r="H246" s="90">
        <v>8</v>
      </c>
      <c r="I246" s="90">
        <v>9</v>
      </c>
      <c r="J246" s="90">
        <v>10</v>
      </c>
      <c r="K246" s="90">
        <v>11</v>
      </c>
      <c r="L246" s="90">
        <v>12</v>
      </c>
      <c r="M246" s="90">
        <v>13</v>
      </c>
      <c r="N246" s="90">
        <v>14</v>
      </c>
      <c r="O246" s="90">
        <v>15</v>
      </c>
    </row>
    <row r="247" spans="1:16" x14ac:dyDescent="0.3">
      <c r="A247" s="176" t="s">
        <v>34</v>
      </c>
      <c r="B247" s="176"/>
      <c r="C247" s="176"/>
      <c r="D247" s="176"/>
      <c r="E247" s="176"/>
      <c r="F247" s="176"/>
      <c r="G247" s="176"/>
      <c r="H247" s="176"/>
      <c r="I247" s="176"/>
      <c r="J247" s="176"/>
      <c r="K247" s="176"/>
      <c r="L247" s="176"/>
      <c r="M247" s="176"/>
      <c r="N247" s="176"/>
      <c r="O247" s="176"/>
    </row>
    <row r="248" spans="1:16" x14ac:dyDescent="0.3">
      <c r="A248" s="91" t="s">
        <v>187</v>
      </c>
      <c r="B248" s="92" t="s">
        <v>40</v>
      </c>
      <c r="C248" s="99">
        <v>10</v>
      </c>
      <c r="D248" s="100">
        <v>0.08</v>
      </c>
      <c r="E248" s="100">
        <v>7.25</v>
      </c>
      <c r="F248" s="100">
        <v>0.13</v>
      </c>
      <c r="G248" s="102">
        <v>66.099999999999994</v>
      </c>
      <c r="H248" s="101"/>
      <c r="I248" s="101"/>
      <c r="J248" s="99">
        <v>45</v>
      </c>
      <c r="K248" s="102">
        <v>0.1</v>
      </c>
      <c r="L248" s="102">
        <v>2.4</v>
      </c>
      <c r="M248" s="99">
        <v>3</v>
      </c>
      <c r="N248" s="100">
        <v>0.05</v>
      </c>
      <c r="O248" s="100">
        <v>0.03</v>
      </c>
    </row>
    <row r="249" spans="1:16" ht="33" x14ac:dyDescent="0.3">
      <c r="A249" s="93" t="s">
        <v>246</v>
      </c>
      <c r="B249" s="92" t="s">
        <v>536</v>
      </c>
      <c r="C249" s="99">
        <v>160</v>
      </c>
      <c r="D249" s="100">
        <v>21.52</v>
      </c>
      <c r="E249" s="100">
        <v>6.96</v>
      </c>
      <c r="F249" s="100">
        <v>20.119999999999997</v>
      </c>
      <c r="G249" s="102">
        <v>234.54</v>
      </c>
      <c r="H249" s="100">
        <v>9.9999999999999992E-2</v>
      </c>
      <c r="I249" s="100">
        <v>7.52</v>
      </c>
      <c r="J249" s="100">
        <v>31.98</v>
      </c>
      <c r="K249" s="100">
        <v>0.68</v>
      </c>
      <c r="L249" s="100">
        <v>177.73000000000002</v>
      </c>
      <c r="M249" s="100">
        <v>268.68</v>
      </c>
      <c r="N249" s="100">
        <v>49.949999999999996</v>
      </c>
      <c r="O249" s="100">
        <v>1.1499999999999999</v>
      </c>
    </row>
    <row r="250" spans="1:16" x14ac:dyDescent="0.3">
      <c r="A250" s="91" t="s">
        <v>235</v>
      </c>
      <c r="B250" s="92" t="s">
        <v>164</v>
      </c>
      <c r="C250" s="99">
        <v>200</v>
      </c>
      <c r="D250" s="100">
        <v>0.26</v>
      </c>
      <c r="E250" s="100">
        <v>0.03</v>
      </c>
      <c r="F250" s="100">
        <v>1.88</v>
      </c>
      <c r="G250" s="102">
        <v>10.3</v>
      </c>
      <c r="H250" s="101"/>
      <c r="I250" s="102">
        <v>2.9</v>
      </c>
      <c r="J250" s="102">
        <v>0.5</v>
      </c>
      <c r="K250" s="100">
        <v>0.01</v>
      </c>
      <c r="L250" s="100">
        <v>7.75</v>
      </c>
      <c r="M250" s="100">
        <v>9.7799999999999994</v>
      </c>
      <c r="N250" s="100">
        <v>5.24</v>
      </c>
      <c r="O250" s="100">
        <v>0.86</v>
      </c>
    </row>
    <row r="251" spans="1:16" x14ac:dyDescent="0.3">
      <c r="A251" s="91"/>
      <c r="B251" s="92" t="s">
        <v>495</v>
      </c>
      <c r="C251" s="99">
        <v>90</v>
      </c>
      <c r="D251" s="100">
        <v>2.52</v>
      </c>
      <c r="E251" s="100">
        <v>1.44</v>
      </c>
      <c r="F251" s="102">
        <v>12.6</v>
      </c>
      <c r="G251" s="100">
        <v>80.25</v>
      </c>
      <c r="H251" s="100">
        <v>0.03</v>
      </c>
      <c r="I251" s="100">
        <v>0.45</v>
      </c>
      <c r="J251" s="99">
        <v>9</v>
      </c>
      <c r="K251" s="101"/>
      <c r="L251" s="99">
        <v>216</v>
      </c>
      <c r="M251" s="102">
        <v>77.400000000000006</v>
      </c>
      <c r="N251" s="102">
        <v>11.7</v>
      </c>
      <c r="O251" s="100">
        <v>0.09</v>
      </c>
    </row>
    <row r="252" spans="1:16" x14ac:dyDescent="0.3">
      <c r="A252" s="93"/>
      <c r="B252" s="92" t="s">
        <v>275</v>
      </c>
      <c r="C252" s="99">
        <v>40</v>
      </c>
      <c r="D252" s="100">
        <v>2.68</v>
      </c>
      <c r="E252" s="100">
        <v>0.48</v>
      </c>
      <c r="F252" s="100">
        <v>21.16</v>
      </c>
      <c r="G252" s="102">
        <v>99.6</v>
      </c>
      <c r="H252" s="101"/>
      <c r="I252" s="101"/>
      <c r="J252" s="101"/>
      <c r="K252" s="101"/>
      <c r="L252" s="101"/>
      <c r="M252" s="101"/>
      <c r="N252" s="101"/>
      <c r="O252" s="101"/>
    </row>
    <row r="253" spans="1:16" x14ac:dyDescent="0.3">
      <c r="A253" s="175" t="s">
        <v>161</v>
      </c>
      <c r="B253" s="175"/>
      <c r="C253" s="98">
        <v>500</v>
      </c>
      <c r="D253" s="100">
        <v>27.06</v>
      </c>
      <c r="E253" s="100">
        <v>16.16</v>
      </c>
      <c r="F253" s="100">
        <v>55.89</v>
      </c>
      <c r="G253" s="100">
        <v>490.79</v>
      </c>
      <c r="H253" s="100">
        <v>0.13</v>
      </c>
      <c r="I253" s="100">
        <v>10.87</v>
      </c>
      <c r="J253" s="100">
        <v>86.48</v>
      </c>
      <c r="K253" s="100">
        <v>0.79</v>
      </c>
      <c r="L253" s="100">
        <v>403.88</v>
      </c>
      <c r="M253" s="100">
        <v>358.86</v>
      </c>
      <c r="N253" s="100">
        <v>66.94</v>
      </c>
      <c r="O253" s="100">
        <v>2.13</v>
      </c>
    </row>
    <row r="254" spans="1:16" x14ac:dyDescent="0.3">
      <c r="A254" s="176" t="s">
        <v>253</v>
      </c>
      <c r="B254" s="176"/>
      <c r="C254" s="176"/>
      <c r="D254" s="176"/>
      <c r="E254" s="176"/>
      <c r="F254" s="176"/>
      <c r="G254" s="176"/>
      <c r="H254" s="176"/>
      <c r="I254" s="176"/>
      <c r="J254" s="176"/>
      <c r="K254" s="176"/>
      <c r="L254" s="176"/>
      <c r="M254" s="176"/>
      <c r="N254" s="176"/>
      <c r="O254" s="176"/>
    </row>
    <row r="255" spans="1:16" x14ac:dyDescent="0.3">
      <c r="A255" s="93" t="s">
        <v>179</v>
      </c>
      <c r="B255" s="92" t="s">
        <v>35</v>
      </c>
      <c r="C255" s="91">
        <v>150</v>
      </c>
      <c r="D255" s="94">
        <v>0.6</v>
      </c>
      <c r="E255" s="94">
        <v>0.6</v>
      </c>
      <c r="F255" s="94">
        <v>14.7</v>
      </c>
      <c r="G255" s="94">
        <v>70.5</v>
      </c>
      <c r="H255" s="93">
        <v>0.05</v>
      </c>
      <c r="I255" s="91">
        <v>15</v>
      </c>
      <c r="J255" s="94">
        <v>7.5</v>
      </c>
      <c r="K255" s="94">
        <v>0.3</v>
      </c>
      <c r="L255" s="91">
        <v>24</v>
      </c>
      <c r="M255" s="94">
        <v>16.5</v>
      </c>
      <c r="N255" s="94">
        <v>13.5</v>
      </c>
      <c r="O255" s="94">
        <v>3.3</v>
      </c>
    </row>
    <row r="256" spans="1:16" x14ac:dyDescent="0.3">
      <c r="A256" s="93"/>
      <c r="B256" s="92" t="s">
        <v>165</v>
      </c>
      <c r="C256" s="91">
        <v>20</v>
      </c>
      <c r="D256" s="94">
        <v>1.5</v>
      </c>
      <c r="E256" s="93">
        <v>3.72</v>
      </c>
      <c r="F256" s="93">
        <v>8.26</v>
      </c>
      <c r="G256" s="93">
        <v>73.52</v>
      </c>
      <c r="H256" s="93">
        <v>0.03</v>
      </c>
      <c r="I256" s="93">
        <v>0.84</v>
      </c>
      <c r="J256" s="93">
        <v>41.99</v>
      </c>
      <c r="K256" s="93">
        <v>0.67</v>
      </c>
      <c r="L256" s="93">
        <v>22.14</v>
      </c>
      <c r="M256" s="93">
        <v>35.950000000000003</v>
      </c>
      <c r="N256" s="93">
        <v>21.69</v>
      </c>
      <c r="O256" s="93">
        <v>0.55000000000000004</v>
      </c>
    </row>
    <row r="257" spans="1:16" x14ac:dyDescent="0.3">
      <c r="A257" s="175" t="s">
        <v>254</v>
      </c>
      <c r="B257" s="175"/>
      <c r="C257" s="90">
        <v>170</v>
      </c>
      <c r="D257" s="93">
        <v>2.1</v>
      </c>
      <c r="E257" s="93">
        <v>4.32</v>
      </c>
      <c r="F257" s="93">
        <v>22.96</v>
      </c>
      <c r="G257" s="93">
        <v>144.02000000000001</v>
      </c>
      <c r="H257" s="93">
        <v>0.08</v>
      </c>
      <c r="I257" s="93">
        <v>15.84</v>
      </c>
      <c r="J257" s="93">
        <v>49.49</v>
      </c>
      <c r="K257" s="93">
        <v>0.97</v>
      </c>
      <c r="L257" s="93">
        <v>46.14</v>
      </c>
      <c r="M257" s="93">
        <v>52.45</v>
      </c>
      <c r="N257" s="93">
        <v>35.19</v>
      </c>
      <c r="O257" s="93">
        <v>3.85</v>
      </c>
    </row>
    <row r="258" spans="1:16" x14ac:dyDescent="0.3">
      <c r="A258" s="176" t="s">
        <v>11</v>
      </c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6" x14ac:dyDescent="0.3">
      <c r="A259" s="91" t="s">
        <v>180</v>
      </c>
      <c r="B259" s="92" t="s">
        <v>166</v>
      </c>
      <c r="C259" s="99">
        <v>60</v>
      </c>
      <c r="D259" s="100">
        <v>0.51</v>
      </c>
      <c r="E259" s="100">
        <v>4.0599999999999996</v>
      </c>
      <c r="F259" s="100">
        <v>1.94</v>
      </c>
      <c r="G259" s="100">
        <v>46.37</v>
      </c>
      <c r="H259" s="100">
        <v>0.02</v>
      </c>
      <c r="I259" s="102">
        <v>5.7</v>
      </c>
      <c r="J259" s="102">
        <v>4.8</v>
      </c>
      <c r="K259" s="100">
        <v>1.83</v>
      </c>
      <c r="L259" s="100">
        <v>12.05</v>
      </c>
      <c r="M259" s="100">
        <v>19.93</v>
      </c>
      <c r="N259" s="100">
        <v>8.0500000000000007</v>
      </c>
      <c r="O259" s="100">
        <v>0.32</v>
      </c>
    </row>
    <row r="260" spans="1:16" ht="33" x14ac:dyDescent="0.3">
      <c r="A260" s="91" t="s">
        <v>182</v>
      </c>
      <c r="B260" s="92" t="s">
        <v>482</v>
      </c>
      <c r="C260" s="99">
        <v>200</v>
      </c>
      <c r="D260" s="102">
        <v>4.7</v>
      </c>
      <c r="E260" s="100">
        <v>4.4400000000000004</v>
      </c>
      <c r="F260" s="100">
        <v>15.42</v>
      </c>
      <c r="G260" s="100">
        <v>120.68</v>
      </c>
      <c r="H260" s="102">
        <v>0.2</v>
      </c>
      <c r="I260" s="102">
        <v>9.1999999999999993</v>
      </c>
      <c r="J260" s="100">
        <v>161.52000000000001</v>
      </c>
      <c r="K260" s="100">
        <v>1.93</v>
      </c>
      <c r="L260" s="100">
        <v>26.56</v>
      </c>
      <c r="M260" s="100">
        <v>69.23</v>
      </c>
      <c r="N260" s="100">
        <v>27.66</v>
      </c>
      <c r="O260" s="100">
        <v>1.63</v>
      </c>
    </row>
    <row r="261" spans="1:16" x14ac:dyDescent="0.3">
      <c r="A261" s="94" t="s">
        <v>458</v>
      </c>
      <c r="B261" s="92" t="s">
        <v>483</v>
      </c>
      <c r="C261" s="99">
        <v>100</v>
      </c>
      <c r="D261" s="100">
        <v>23.29</v>
      </c>
      <c r="E261" s="100">
        <v>10.99</v>
      </c>
      <c r="F261" s="100">
        <v>11.41</v>
      </c>
      <c r="G261" s="100">
        <v>238.17</v>
      </c>
      <c r="H261" s="100">
        <v>0.21</v>
      </c>
      <c r="I261" s="100">
        <v>6.67</v>
      </c>
      <c r="J261" s="102">
        <v>13.3</v>
      </c>
      <c r="K261" s="100">
        <v>4.4800000000000004</v>
      </c>
      <c r="L261" s="100">
        <v>78.14</v>
      </c>
      <c r="M261" s="100">
        <v>389.33</v>
      </c>
      <c r="N261" s="100">
        <v>92.59</v>
      </c>
      <c r="O261" s="100">
        <v>1.91</v>
      </c>
    </row>
    <row r="262" spans="1:16" x14ac:dyDescent="0.3">
      <c r="A262" s="91" t="s">
        <v>442</v>
      </c>
      <c r="B262" s="92" t="s">
        <v>167</v>
      </c>
      <c r="C262" s="99">
        <v>150</v>
      </c>
      <c r="D262" s="102">
        <v>3.1</v>
      </c>
      <c r="E262" s="100">
        <v>0.62</v>
      </c>
      <c r="F262" s="100">
        <v>25.27</v>
      </c>
      <c r="G262" s="100">
        <v>119.35</v>
      </c>
      <c r="H262" s="100">
        <v>0.19</v>
      </c>
      <c r="I262" s="99">
        <v>31</v>
      </c>
      <c r="J262" s="100">
        <v>4.6500000000000004</v>
      </c>
      <c r="K262" s="100">
        <v>0.16</v>
      </c>
      <c r="L262" s="102">
        <v>16.600000000000001</v>
      </c>
      <c r="M262" s="100">
        <v>90.13</v>
      </c>
      <c r="N262" s="100">
        <v>35.72</v>
      </c>
      <c r="O262" s="102">
        <v>1.4</v>
      </c>
    </row>
    <row r="263" spans="1:16" x14ac:dyDescent="0.3">
      <c r="A263" s="93" t="s">
        <v>241</v>
      </c>
      <c r="B263" s="92" t="s">
        <v>203</v>
      </c>
      <c r="C263" s="99">
        <v>200</v>
      </c>
      <c r="D263" s="102">
        <v>0.2</v>
      </c>
      <c r="E263" s="100">
        <v>0.08</v>
      </c>
      <c r="F263" s="100">
        <v>1.47</v>
      </c>
      <c r="G263" s="102">
        <v>8.8000000000000007</v>
      </c>
      <c r="H263" s="100">
        <v>0.01</v>
      </c>
      <c r="I263" s="99">
        <v>40</v>
      </c>
      <c r="J263" s="102">
        <v>3.4</v>
      </c>
      <c r="K263" s="100">
        <v>0.14000000000000001</v>
      </c>
      <c r="L263" s="102">
        <v>7.2</v>
      </c>
      <c r="M263" s="102">
        <v>6.6</v>
      </c>
      <c r="N263" s="102">
        <v>6.2</v>
      </c>
      <c r="O263" s="100">
        <v>0.26</v>
      </c>
    </row>
    <row r="264" spans="1:16" x14ac:dyDescent="0.3">
      <c r="A264" s="93"/>
      <c r="B264" s="92" t="s">
        <v>275</v>
      </c>
      <c r="C264" s="99">
        <v>50</v>
      </c>
      <c r="D264" s="100">
        <v>3.35</v>
      </c>
      <c r="E264" s="102">
        <v>0.6</v>
      </c>
      <c r="F264" s="100">
        <v>26.45</v>
      </c>
      <c r="G264" s="102">
        <v>124.5</v>
      </c>
      <c r="H264" s="101"/>
      <c r="I264" s="101"/>
      <c r="J264" s="101"/>
      <c r="K264" s="101"/>
      <c r="L264" s="101"/>
      <c r="M264" s="101"/>
      <c r="N264" s="101"/>
      <c r="O264" s="101"/>
    </row>
    <row r="265" spans="1:16" x14ac:dyDescent="0.3">
      <c r="A265" s="175" t="s">
        <v>36</v>
      </c>
      <c r="B265" s="175"/>
      <c r="C265" s="98">
        <v>760</v>
      </c>
      <c r="D265" s="100">
        <v>35.15</v>
      </c>
      <c r="E265" s="100">
        <v>20.79</v>
      </c>
      <c r="F265" s="100">
        <v>81.96</v>
      </c>
      <c r="G265" s="100">
        <v>657.87</v>
      </c>
      <c r="H265" s="100">
        <v>0.63</v>
      </c>
      <c r="I265" s="100">
        <v>92.57</v>
      </c>
      <c r="J265" s="100">
        <v>187.67</v>
      </c>
      <c r="K265" s="100">
        <v>8.5399999999999991</v>
      </c>
      <c r="L265" s="100">
        <v>140.55000000000001</v>
      </c>
      <c r="M265" s="100">
        <v>575.22</v>
      </c>
      <c r="N265" s="100">
        <v>170.22</v>
      </c>
      <c r="O265" s="100">
        <v>5.52</v>
      </c>
    </row>
    <row r="266" spans="1:16" x14ac:dyDescent="0.3">
      <c r="A266" s="176" t="s">
        <v>255</v>
      </c>
      <c r="B266" s="176"/>
      <c r="C266" s="176"/>
      <c r="D266" s="176"/>
      <c r="E266" s="176"/>
      <c r="F266" s="176"/>
      <c r="G266" s="176"/>
      <c r="H266" s="176"/>
      <c r="I266" s="176"/>
      <c r="J266" s="176"/>
      <c r="K266" s="176"/>
      <c r="L266" s="176"/>
      <c r="M266" s="176"/>
      <c r="N266" s="176"/>
      <c r="O266" s="176"/>
    </row>
    <row r="267" spans="1:16" x14ac:dyDescent="0.3">
      <c r="A267" s="95"/>
      <c r="B267" s="92" t="s">
        <v>183</v>
      </c>
      <c r="C267" s="99">
        <v>200</v>
      </c>
      <c r="D267" s="99">
        <v>6</v>
      </c>
      <c r="E267" s="99">
        <v>2</v>
      </c>
      <c r="F267" s="99">
        <v>8</v>
      </c>
      <c r="G267" s="99">
        <v>80</v>
      </c>
      <c r="H267" s="100">
        <v>0.08</v>
      </c>
      <c r="I267" s="102">
        <v>1.4</v>
      </c>
      <c r="J267" s="101"/>
      <c r="K267" s="101"/>
      <c r="L267" s="99">
        <v>240</v>
      </c>
      <c r="M267" s="99">
        <v>180</v>
      </c>
      <c r="N267" s="99">
        <v>28</v>
      </c>
      <c r="O267" s="102">
        <v>0.2</v>
      </c>
    </row>
    <row r="268" spans="1:16" x14ac:dyDescent="0.3">
      <c r="A268" s="93" t="s">
        <v>179</v>
      </c>
      <c r="B268" s="92" t="s">
        <v>35</v>
      </c>
      <c r="C268" s="99">
        <v>150</v>
      </c>
      <c r="D268" s="102">
        <v>0.6</v>
      </c>
      <c r="E268" s="102">
        <v>0.6</v>
      </c>
      <c r="F268" s="102">
        <v>14.7</v>
      </c>
      <c r="G268" s="102">
        <v>70.5</v>
      </c>
      <c r="H268" s="100">
        <v>0.05</v>
      </c>
      <c r="I268" s="99">
        <v>15</v>
      </c>
      <c r="J268" s="102">
        <v>7.5</v>
      </c>
      <c r="K268" s="102">
        <v>0.3</v>
      </c>
      <c r="L268" s="99">
        <v>24</v>
      </c>
      <c r="M268" s="102">
        <v>16.5</v>
      </c>
      <c r="N268" s="102">
        <v>13.5</v>
      </c>
      <c r="O268" s="102">
        <v>3.3</v>
      </c>
    </row>
    <row r="269" spans="1:16" x14ac:dyDescent="0.3">
      <c r="A269" s="175" t="s">
        <v>256</v>
      </c>
      <c r="B269" s="175"/>
      <c r="C269" s="98">
        <v>350</v>
      </c>
      <c r="D269" s="100">
        <v>6.6</v>
      </c>
      <c r="E269" s="100">
        <v>2.6</v>
      </c>
      <c r="F269" s="100">
        <v>22.7</v>
      </c>
      <c r="G269" s="102">
        <v>150.5</v>
      </c>
      <c r="H269" s="100">
        <v>0.13</v>
      </c>
      <c r="I269" s="102">
        <v>16.399999999999999</v>
      </c>
      <c r="J269" s="102">
        <v>7.5</v>
      </c>
      <c r="K269" s="102">
        <v>0.3</v>
      </c>
      <c r="L269" s="99">
        <v>264</v>
      </c>
      <c r="M269" s="102">
        <v>196.5</v>
      </c>
      <c r="N269" s="102">
        <v>41.5</v>
      </c>
      <c r="O269" s="102">
        <v>3.5</v>
      </c>
    </row>
    <row r="270" spans="1:16" x14ac:dyDescent="0.3">
      <c r="A270" s="175" t="s">
        <v>37</v>
      </c>
      <c r="B270" s="175"/>
      <c r="C270" s="104">
        <v>1780</v>
      </c>
      <c r="D270" s="100">
        <v>70.91</v>
      </c>
      <c r="E270" s="100">
        <v>43.87</v>
      </c>
      <c r="F270" s="100">
        <v>183.51</v>
      </c>
      <c r="G270" s="100">
        <v>1443.18</v>
      </c>
      <c r="H270" s="100">
        <v>0.97</v>
      </c>
      <c r="I270" s="100">
        <v>135.68</v>
      </c>
      <c r="J270" s="100">
        <v>331.14</v>
      </c>
      <c r="K270" s="102">
        <v>10.6</v>
      </c>
      <c r="L270" s="100">
        <v>854.57</v>
      </c>
      <c r="M270" s="100">
        <v>1183.03</v>
      </c>
      <c r="N270" s="100">
        <v>313.85000000000002</v>
      </c>
      <c r="O270" s="99">
        <v>15</v>
      </c>
    </row>
    <row r="271" spans="1:16" s="65" customFormat="1" x14ac:dyDescent="0.3">
      <c r="A271" s="71" t="s">
        <v>13</v>
      </c>
      <c r="B271" s="72" t="s">
        <v>41</v>
      </c>
      <c r="C271" s="68"/>
      <c r="D271" s="68"/>
      <c r="E271" s="68"/>
      <c r="F271" s="68"/>
      <c r="G271" s="68"/>
      <c r="H271" s="69"/>
      <c r="I271" s="69"/>
      <c r="J271" s="68"/>
      <c r="K271" s="68"/>
      <c r="L271" s="68"/>
      <c r="M271" s="68"/>
      <c r="N271" s="68"/>
      <c r="O271" s="68"/>
      <c r="P271" s="64"/>
    </row>
    <row r="272" spans="1:16" s="65" customFormat="1" x14ac:dyDescent="0.3">
      <c r="A272" s="71" t="s">
        <v>15</v>
      </c>
      <c r="B272" s="72">
        <v>2</v>
      </c>
      <c r="C272" s="68"/>
      <c r="D272" s="68"/>
      <c r="E272" s="68"/>
      <c r="F272" s="68"/>
      <c r="G272" s="68"/>
      <c r="H272" s="69"/>
      <c r="I272" s="69"/>
      <c r="J272" s="68"/>
      <c r="K272" s="68"/>
      <c r="L272" s="68"/>
      <c r="M272" s="68"/>
      <c r="N272" s="68"/>
      <c r="O272" s="68"/>
      <c r="P272" s="64"/>
    </row>
    <row r="273" spans="1:15" x14ac:dyDescent="0.3">
      <c r="A273" s="178" t="s">
        <v>16</v>
      </c>
      <c r="B273" s="178" t="s">
        <v>17</v>
      </c>
      <c r="C273" s="178" t="s">
        <v>18</v>
      </c>
      <c r="D273" s="177" t="s">
        <v>19</v>
      </c>
      <c r="E273" s="177"/>
      <c r="F273" s="177"/>
      <c r="G273" s="178" t="s">
        <v>20</v>
      </c>
      <c r="H273" s="177" t="s">
        <v>21</v>
      </c>
      <c r="I273" s="177"/>
      <c r="J273" s="177"/>
      <c r="K273" s="177"/>
      <c r="L273" s="177" t="s">
        <v>22</v>
      </c>
      <c r="M273" s="177"/>
      <c r="N273" s="177"/>
      <c r="O273" s="177"/>
    </row>
    <row r="274" spans="1:15" x14ac:dyDescent="0.3">
      <c r="A274" s="179"/>
      <c r="B274" s="180"/>
      <c r="C274" s="179"/>
      <c r="D274" s="89" t="s">
        <v>23</v>
      </c>
      <c r="E274" s="89" t="s">
        <v>24</v>
      </c>
      <c r="F274" s="89" t="s">
        <v>25</v>
      </c>
      <c r="G274" s="179"/>
      <c r="H274" s="89" t="s">
        <v>26</v>
      </c>
      <c r="I274" s="89" t="s">
        <v>27</v>
      </c>
      <c r="J274" s="89" t="s">
        <v>28</v>
      </c>
      <c r="K274" s="89" t="s">
        <v>29</v>
      </c>
      <c r="L274" s="89" t="s">
        <v>30</v>
      </c>
      <c r="M274" s="89" t="s">
        <v>31</v>
      </c>
      <c r="N274" s="89" t="s">
        <v>32</v>
      </c>
      <c r="O274" s="89" t="s">
        <v>33</v>
      </c>
    </row>
    <row r="275" spans="1:15" x14ac:dyDescent="0.3">
      <c r="A275" s="90">
        <v>1</v>
      </c>
      <c r="B275" s="90">
        <v>2</v>
      </c>
      <c r="C275" s="90">
        <v>3</v>
      </c>
      <c r="D275" s="90">
        <v>4</v>
      </c>
      <c r="E275" s="90">
        <v>5</v>
      </c>
      <c r="F275" s="90">
        <v>6</v>
      </c>
      <c r="G275" s="90">
        <v>7</v>
      </c>
      <c r="H275" s="90">
        <v>8</v>
      </c>
      <c r="I275" s="90">
        <v>9</v>
      </c>
      <c r="J275" s="90">
        <v>10</v>
      </c>
      <c r="K275" s="90">
        <v>11</v>
      </c>
      <c r="L275" s="90">
        <v>12</v>
      </c>
      <c r="M275" s="90">
        <v>13</v>
      </c>
      <c r="N275" s="90">
        <v>14</v>
      </c>
      <c r="O275" s="90">
        <v>15</v>
      </c>
    </row>
    <row r="276" spans="1:15" x14ac:dyDescent="0.3">
      <c r="A276" s="176" t="s">
        <v>34</v>
      </c>
      <c r="B276" s="176"/>
      <c r="C276" s="176"/>
      <c r="D276" s="176"/>
      <c r="E276" s="176"/>
      <c r="F276" s="176"/>
      <c r="G276" s="176"/>
      <c r="H276" s="176"/>
      <c r="I276" s="176"/>
      <c r="J276" s="176"/>
      <c r="K276" s="176"/>
      <c r="L276" s="176"/>
      <c r="M276" s="176"/>
      <c r="N276" s="176"/>
      <c r="O276" s="176"/>
    </row>
    <row r="277" spans="1:15" x14ac:dyDescent="0.3">
      <c r="A277" s="91" t="s">
        <v>188</v>
      </c>
      <c r="B277" s="92" t="s">
        <v>189</v>
      </c>
      <c r="C277" s="99">
        <v>15</v>
      </c>
      <c r="D277" s="100">
        <v>3.48</v>
      </c>
      <c r="E277" s="100">
        <v>4.43</v>
      </c>
      <c r="F277" s="101"/>
      <c r="G277" s="102">
        <v>54.6</v>
      </c>
      <c r="H277" s="100">
        <v>0.01</v>
      </c>
      <c r="I277" s="100">
        <v>0.11</v>
      </c>
      <c r="J277" s="102">
        <v>43.2</v>
      </c>
      <c r="K277" s="100">
        <v>0.08</v>
      </c>
      <c r="L277" s="99">
        <v>132</v>
      </c>
      <c r="M277" s="99">
        <v>75</v>
      </c>
      <c r="N277" s="100">
        <v>5.25</v>
      </c>
      <c r="O277" s="100">
        <v>0.15</v>
      </c>
    </row>
    <row r="278" spans="1:15" ht="33" x14ac:dyDescent="0.3">
      <c r="A278" s="93" t="s">
        <v>234</v>
      </c>
      <c r="B278" s="92" t="s">
        <v>484</v>
      </c>
      <c r="C278" s="99">
        <v>200</v>
      </c>
      <c r="D278" s="100">
        <v>8.09</v>
      </c>
      <c r="E278" s="100">
        <v>6.22</v>
      </c>
      <c r="F278" s="100">
        <v>32.53</v>
      </c>
      <c r="G278" s="100">
        <v>219.62</v>
      </c>
      <c r="H278" s="100">
        <v>0.23</v>
      </c>
      <c r="I278" s="100">
        <v>2.74</v>
      </c>
      <c r="J278" s="102">
        <v>23.3</v>
      </c>
      <c r="K278" s="100">
        <v>0.59</v>
      </c>
      <c r="L278" s="102">
        <v>139.80000000000001</v>
      </c>
      <c r="M278" s="100">
        <v>225.64</v>
      </c>
      <c r="N278" s="100">
        <v>27.11</v>
      </c>
      <c r="O278" s="100">
        <v>1.69</v>
      </c>
    </row>
    <row r="279" spans="1:15" x14ac:dyDescent="0.3">
      <c r="A279" s="93" t="s">
        <v>237</v>
      </c>
      <c r="B279" s="92" t="s">
        <v>227</v>
      </c>
      <c r="C279" s="99">
        <v>50</v>
      </c>
      <c r="D279" s="102">
        <v>5.3</v>
      </c>
      <c r="E279" s="100">
        <v>3.21</v>
      </c>
      <c r="F279" s="100">
        <v>1.1100000000000001</v>
      </c>
      <c r="G279" s="100">
        <v>54.39</v>
      </c>
      <c r="H279" s="100">
        <v>0.01</v>
      </c>
      <c r="I279" s="100">
        <v>0.18</v>
      </c>
      <c r="J279" s="102">
        <v>1.4</v>
      </c>
      <c r="K279" s="100">
        <v>1.32</v>
      </c>
      <c r="L279" s="102">
        <v>22.3</v>
      </c>
      <c r="M279" s="100">
        <v>24.77</v>
      </c>
      <c r="N279" s="100">
        <v>5.99</v>
      </c>
      <c r="O279" s="100">
        <v>0.11</v>
      </c>
    </row>
    <row r="280" spans="1:15" x14ac:dyDescent="0.3">
      <c r="A280" s="91" t="s">
        <v>245</v>
      </c>
      <c r="B280" s="92" t="s">
        <v>172</v>
      </c>
      <c r="C280" s="99">
        <v>200</v>
      </c>
      <c r="D280" s="100">
        <v>3.64</v>
      </c>
      <c r="E280" s="100">
        <v>1.94</v>
      </c>
      <c r="F280" s="100">
        <v>6.28</v>
      </c>
      <c r="G280" s="100">
        <v>58.01</v>
      </c>
      <c r="H280" s="100">
        <v>0.04</v>
      </c>
      <c r="I280" s="100">
        <v>1.1599999999999999</v>
      </c>
      <c r="J280" s="100">
        <v>9.02</v>
      </c>
      <c r="K280" s="100">
        <v>0.01</v>
      </c>
      <c r="L280" s="100">
        <v>111.92</v>
      </c>
      <c r="M280" s="102">
        <v>106.3</v>
      </c>
      <c r="N280" s="100">
        <v>29.46</v>
      </c>
      <c r="O280" s="100">
        <v>0.97</v>
      </c>
    </row>
    <row r="281" spans="1:15" x14ac:dyDescent="0.3">
      <c r="A281" s="93"/>
      <c r="B281" s="92" t="s">
        <v>275</v>
      </c>
      <c r="C281" s="99">
        <v>40</v>
      </c>
      <c r="D281" s="100">
        <v>2.68</v>
      </c>
      <c r="E281" s="100">
        <v>0.48</v>
      </c>
      <c r="F281" s="100">
        <v>21.16</v>
      </c>
      <c r="G281" s="102">
        <v>99.6</v>
      </c>
      <c r="H281" s="101"/>
      <c r="I281" s="101"/>
      <c r="J281" s="101"/>
      <c r="K281" s="101"/>
      <c r="L281" s="101"/>
      <c r="M281" s="101"/>
      <c r="N281" s="101"/>
      <c r="O281" s="101"/>
    </row>
    <row r="282" spans="1:15" x14ac:dyDescent="0.3">
      <c r="A282" s="175" t="s">
        <v>161</v>
      </c>
      <c r="B282" s="175"/>
      <c r="C282" s="98">
        <v>505</v>
      </c>
      <c r="D282" s="100">
        <v>23.19</v>
      </c>
      <c r="E282" s="100">
        <v>16.28</v>
      </c>
      <c r="F282" s="100">
        <v>61.08</v>
      </c>
      <c r="G282" s="100">
        <v>486.22</v>
      </c>
      <c r="H282" s="100">
        <v>0.28999999999999998</v>
      </c>
      <c r="I282" s="100">
        <v>4.1900000000000004</v>
      </c>
      <c r="J282" s="100">
        <v>76.92</v>
      </c>
      <c r="K282" s="99">
        <v>2</v>
      </c>
      <c r="L282" s="100">
        <v>406.02</v>
      </c>
      <c r="M282" s="100">
        <v>431.71</v>
      </c>
      <c r="N282" s="100">
        <v>67.81</v>
      </c>
      <c r="O282" s="100">
        <v>2.92</v>
      </c>
    </row>
    <row r="283" spans="1:15" x14ac:dyDescent="0.3">
      <c r="A283" s="176" t="s">
        <v>253</v>
      </c>
      <c r="B283" s="176"/>
      <c r="C283" s="176"/>
      <c r="D283" s="176"/>
      <c r="E283" s="176"/>
      <c r="F283" s="176"/>
      <c r="G283" s="176"/>
      <c r="H283" s="176"/>
      <c r="I283" s="176"/>
      <c r="J283" s="176"/>
      <c r="K283" s="176"/>
      <c r="L283" s="176"/>
      <c r="M283" s="176"/>
      <c r="N283" s="176"/>
      <c r="O283" s="176"/>
    </row>
    <row r="284" spans="1:15" x14ac:dyDescent="0.3">
      <c r="A284" s="93" t="s">
        <v>179</v>
      </c>
      <c r="B284" s="92" t="s">
        <v>35</v>
      </c>
      <c r="C284" s="91">
        <v>150</v>
      </c>
      <c r="D284" s="94">
        <v>0.6</v>
      </c>
      <c r="E284" s="94">
        <v>0.6</v>
      </c>
      <c r="F284" s="94">
        <v>14.7</v>
      </c>
      <c r="G284" s="94">
        <v>70.5</v>
      </c>
      <c r="H284" s="93">
        <v>0.05</v>
      </c>
      <c r="I284" s="91">
        <v>15</v>
      </c>
      <c r="J284" s="94">
        <v>7.5</v>
      </c>
      <c r="K284" s="94">
        <v>0.3</v>
      </c>
      <c r="L284" s="91">
        <v>24</v>
      </c>
      <c r="M284" s="94">
        <v>16.5</v>
      </c>
      <c r="N284" s="94">
        <v>13.5</v>
      </c>
      <c r="O284" s="94">
        <v>3.3</v>
      </c>
    </row>
    <row r="285" spans="1:15" x14ac:dyDescent="0.3">
      <c r="A285" s="93"/>
      <c r="B285" s="92" t="s">
        <v>165</v>
      </c>
      <c r="C285" s="91">
        <v>20</v>
      </c>
      <c r="D285" s="94">
        <v>1.5</v>
      </c>
      <c r="E285" s="93">
        <v>3.72</v>
      </c>
      <c r="F285" s="93">
        <v>8.26</v>
      </c>
      <c r="G285" s="93">
        <v>73.52</v>
      </c>
      <c r="H285" s="93">
        <v>0.03</v>
      </c>
      <c r="I285" s="93">
        <v>0.84</v>
      </c>
      <c r="J285" s="93">
        <v>41.99</v>
      </c>
      <c r="K285" s="93">
        <v>0.67</v>
      </c>
      <c r="L285" s="93">
        <v>22.14</v>
      </c>
      <c r="M285" s="93">
        <v>35.950000000000003</v>
      </c>
      <c r="N285" s="93">
        <v>21.69</v>
      </c>
      <c r="O285" s="93">
        <v>0.55000000000000004</v>
      </c>
    </row>
    <row r="286" spans="1:15" x14ac:dyDescent="0.3">
      <c r="A286" s="175" t="s">
        <v>254</v>
      </c>
      <c r="B286" s="175"/>
      <c r="C286" s="90">
        <v>170</v>
      </c>
      <c r="D286" s="93">
        <v>2.1</v>
      </c>
      <c r="E286" s="93">
        <v>4.32</v>
      </c>
      <c r="F286" s="93">
        <v>22.96</v>
      </c>
      <c r="G286" s="93">
        <v>144.02000000000001</v>
      </c>
      <c r="H286" s="93">
        <v>0.08</v>
      </c>
      <c r="I286" s="93">
        <v>15.84</v>
      </c>
      <c r="J286" s="93">
        <v>49.49</v>
      </c>
      <c r="K286" s="93">
        <v>0.97</v>
      </c>
      <c r="L286" s="93">
        <v>46.14</v>
      </c>
      <c r="M286" s="93">
        <v>52.45</v>
      </c>
      <c r="N286" s="93">
        <v>35.19</v>
      </c>
      <c r="O286" s="93">
        <v>3.85</v>
      </c>
    </row>
    <row r="287" spans="1:15" x14ac:dyDescent="0.3">
      <c r="A287" s="176" t="s">
        <v>11</v>
      </c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</row>
    <row r="288" spans="1:15" ht="33" x14ac:dyDescent="0.3">
      <c r="A288" s="91" t="s">
        <v>459</v>
      </c>
      <c r="B288" s="92" t="s">
        <v>405</v>
      </c>
      <c r="C288" s="99">
        <v>100</v>
      </c>
      <c r="D288" s="100">
        <v>1.86</v>
      </c>
      <c r="E288" s="100">
        <v>3.25</v>
      </c>
      <c r="F288" s="100">
        <v>10.82</v>
      </c>
      <c r="G288" s="100">
        <v>80.45</v>
      </c>
      <c r="H288" s="100">
        <v>0.09</v>
      </c>
      <c r="I288" s="100">
        <v>12.75</v>
      </c>
      <c r="J288" s="100">
        <v>509.85</v>
      </c>
      <c r="K288" s="100">
        <v>1.52</v>
      </c>
      <c r="L288" s="100">
        <v>18.23</v>
      </c>
      <c r="M288" s="100">
        <v>55.32</v>
      </c>
      <c r="N288" s="100">
        <v>24.61</v>
      </c>
      <c r="O288" s="100">
        <v>0.77</v>
      </c>
    </row>
    <row r="289" spans="1:16" ht="33" x14ac:dyDescent="0.3">
      <c r="A289" s="93" t="s">
        <v>242</v>
      </c>
      <c r="B289" s="92" t="s">
        <v>465</v>
      </c>
      <c r="C289" s="99">
        <v>210</v>
      </c>
      <c r="D289" s="100">
        <v>1.77</v>
      </c>
      <c r="E289" s="100">
        <v>4.21</v>
      </c>
      <c r="F289" s="100">
        <v>7.91</v>
      </c>
      <c r="G289" s="100">
        <v>77.19</v>
      </c>
      <c r="H289" s="100">
        <v>0.06</v>
      </c>
      <c r="I289" s="102">
        <v>24.9</v>
      </c>
      <c r="J289" s="100">
        <v>168.48</v>
      </c>
      <c r="K289" s="100">
        <v>1.47</v>
      </c>
      <c r="L289" s="100">
        <v>36.380000000000003</v>
      </c>
      <c r="M289" s="100">
        <v>43.61</v>
      </c>
      <c r="N289" s="100">
        <v>18.079999999999998</v>
      </c>
      <c r="O289" s="100">
        <v>0.63</v>
      </c>
    </row>
    <row r="290" spans="1:16" x14ac:dyDescent="0.3">
      <c r="A290" s="93" t="s">
        <v>456</v>
      </c>
      <c r="B290" s="92" t="s">
        <v>485</v>
      </c>
      <c r="C290" s="99">
        <v>100</v>
      </c>
      <c r="D290" s="100">
        <v>21.34</v>
      </c>
      <c r="E290" s="102">
        <v>12.5</v>
      </c>
      <c r="F290" s="100">
        <v>7.69</v>
      </c>
      <c r="G290" s="100">
        <v>224.01</v>
      </c>
      <c r="H290" s="100">
        <v>0.13</v>
      </c>
      <c r="I290" s="102">
        <v>1.9</v>
      </c>
      <c r="J290" s="102">
        <v>15.4</v>
      </c>
      <c r="K290" s="100">
        <v>1.36</v>
      </c>
      <c r="L290" s="99">
        <v>19</v>
      </c>
      <c r="M290" s="100">
        <v>221.75</v>
      </c>
      <c r="N290" s="100">
        <v>33.270000000000003</v>
      </c>
      <c r="O290" s="100">
        <v>1.28</v>
      </c>
    </row>
    <row r="291" spans="1:16" x14ac:dyDescent="0.3">
      <c r="A291" s="93" t="s">
        <v>460</v>
      </c>
      <c r="B291" s="92" t="s">
        <v>438</v>
      </c>
      <c r="C291" s="99">
        <v>150</v>
      </c>
      <c r="D291" s="100">
        <v>1.63</v>
      </c>
      <c r="E291" s="100">
        <v>1.34</v>
      </c>
      <c r="F291" s="100">
        <v>7.36</v>
      </c>
      <c r="G291" s="100">
        <v>49.79</v>
      </c>
      <c r="H291" s="100">
        <v>7.0000000000000007E-2</v>
      </c>
      <c r="I291" s="102">
        <v>24.5</v>
      </c>
      <c r="J291" s="102">
        <v>71.3</v>
      </c>
      <c r="K291" s="100">
        <v>0.91</v>
      </c>
      <c r="L291" s="102">
        <v>26.1</v>
      </c>
      <c r="M291" s="100">
        <v>40.85</v>
      </c>
      <c r="N291" s="100">
        <v>20.87</v>
      </c>
      <c r="O291" s="100">
        <v>0.94</v>
      </c>
    </row>
    <row r="292" spans="1:16" x14ac:dyDescent="0.3">
      <c r="A292" s="91" t="s">
        <v>244</v>
      </c>
      <c r="B292" s="92" t="s">
        <v>171</v>
      </c>
      <c r="C292" s="99">
        <v>200</v>
      </c>
      <c r="D292" s="100">
        <v>0.54</v>
      </c>
      <c r="E292" s="100">
        <v>0.22</v>
      </c>
      <c r="F292" s="100">
        <v>9.33</v>
      </c>
      <c r="G292" s="100">
        <v>51.84</v>
      </c>
      <c r="H292" s="100">
        <v>0.01</v>
      </c>
      <c r="I292" s="99">
        <v>160</v>
      </c>
      <c r="J292" s="100">
        <v>130.72</v>
      </c>
      <c r="K292" s="100">
        <v>0.61</v>
      </c>
      <c r="L292" s="102">
        <v>9.6</v>
      </c>
      <c r="M292" s="100">
        <v>2.72</v>
      </c>
      <c r="N292" s="100">
        <v>2.72</v>
      </c>
      <c r="O292" s="100">
        <v>0.48</v>
      </c>
    </row>
    <row r="293" spans="1:16" x14ac:dyDescent="0.3">
      <c r="A293" s="93"/>
      <c r="B293" s="92" t="s">
        <v>275</v>
      </c>
      <c r="C293" s="99">
        <v>70</v>
      </c>
      <c r="D293" s="100">
        <v>4.6900000000000004</v>
      </c>
      <c r="E293" s="100">
        <v>0.84</v>
      </c>
      <c r="F293" s="100">
        <v>37.03</v>
      </c>
      <c r="G293" s="102">
        <v>174.3</v>
      </c>
      <c r="H293" s="101"/>
      <c r="I293" s="101"/>
      <c r="J293" s="101"/>
      <c r="K293" s="101"/>
      <c r="L293" s="101"/>
      <c r="M293" s="101"/>
      <c r="N293" s="101"/>
      <c r="O293" s="101"/>
    </row>
    <row r="294" spans="1:16" x14ac:dyDescent="0.3">
      <c r="A294" s="175" t="s">
        <v>36</v>
      </c>
      <c r="B294" s="175"/>
      <c r="C294" s="98">
        <v>830</v>
      </c>
      <c r="D294" s="100">
        <v>31.83</v>
      </c>
      <c r="E294" s="100">
        <v>22.36</v>
      </c>
      <c r="F294" s="100">
        <v>80.14</v>
      </c>
      <c r="G294" s="100">
        <v>657.58</v>
      </c>
      <c r="H294" s="100">
        <v>0.36</v>
      </c>
      <c r="I294" s="100">
        <v>224.05</v>
      </c>
      <c r="J294" s="100">
        <v>895.75</v>
      </c>
      <c r="K294" s="100">
        <v>5.87</v>
      </c>
      <c r="L294" s="100">
        <v>109.31</v>
      </c>
      <c r="M294" s="100">
        <v>364.25</v>
      </c>
      <c r="N294" s="100">
        <v>99.55</v>
      </c>
      <c r="O294" s="102">
        <v>4.0999999999999996</v>
      </c>
    </row>
    <row r="295" spans="1:16" x14ac:dyDescent="0.3">
      <c r="A295" s="176" t="s">
        <v>255</v>
      </c>
      <c r="B295" s="176"/>
      <c r="C295" s="176"/>
      <c r="D295" s="176"/>
      <c r="E295" s="176"/>
      <c r="F295" s="176"/>
      <c r="G295" s="176"/>
      <c r="H295" s="176"/>
      <c r="I295" s="176"/>
      <c r="J295" s="176"/>
      <c r="K295" s="176"/>
      <c r="L295" s="176"/>
      <c r="M295" s="176"/>
      <c r="N295" s="176"/>
      <c r="O295" s="176"/>
    </row>
    <row r="296" spans="1:16" x14ac:dyDescent="0.3">
      <c r="A296" s="95"/>
      <c r="B296" s="92" t="s">
        <v>183</v>
      </c>
      <c r="C296" s="99">
        <v>200</v>
      </c>
      <c r="D296" s="99">
        <v>6</v>
      </c>
      <c r="E296" s="99">
        <v>2</v>
      </c>
      <c r="F296" s="99">
        <v>8</v>
      </c>
      <c r="G296" s="99">
        <v>80</v>
      </c>
      <c r="H296" s="100">
        <v>0.08</v>
      </c>
      <c r="I296" s="102">
        <v>1.4</v>
      </c>
      <c r="J296" s="101"/>
      <c r="K296" s="101"/>
      <c r="L296" s="99">
        <v>240</v>
      </c>
      <c r="M296" s="99">
        <v>180</v>
      </c>
      <c r="N296" s="99">
        <v>28</v>
      </c>
      <c r="O296" s="102">
        <v>0.2</v>
      </c>
    </row>
    <row r="297" spans="1:16" x14ac:dyDescent="0.3">
      <c r="A297" s="93" t="s">
        <v>179</v>
      </c>
      <c r="B297" s="92" t="s">
        <v>35</v>
      </c>
      <c r="C297" s="99">
        <v>150</v>
      </c>
      <c r="D297" s="102">
        <v>0.6</v>
      </c>
      <c r="E297" s="102">
        <v>0.6</v>
      </c>
      <c r="F297" s="102">
        <v>14.7</v>
      </c>
      <c r="G297" s="102">
        <v>70.5</v>
      </c>
      <c r="H297" s="100">
        <v>0.05</v>
      </c>
      <c r="I297" s="99">
        <v>15</v>
      </c>
      <c r="J297" s="102">
        <v>7.5</v>
      </c>
      <c r="K297" s="102">
        <v>0.3</v>
      </c>
      <c r="L297" s="99">
        <v>24</v>
      </c>
      <c r="M297" s="102">
        <v>16.5</v>
      </c>
      <c r="N297" s="102">
        <v>13.5</v>
      </c>
      <c r="O297" s="102">
        <v>3.3</v>
      </c>
    </row>
    <row r="298" spans="1:16" x14ac:dyDescent="0.3">
      <c r="A298" s="175" t="s">
        <v>256</v>
      </c>
      <c r="B298" s="175"/>
      <c r="C298" s="98">
        <v>350</v>
      </c>
      <c r="D298" s="100">
        <v>6.6</v>
      </c>
      <c r="E298" s="100">
        <v>2.6</v>
      </c>
      <c r="F298" s="100">
        <v>22.7</v>
      </c>
      <c r="G298" s="102">
        <v>150.5</v>
      </c>
      <c r="H298" s="100">
        <v>0.13</v>
      </c>
      <c r="I298" s="102">
        <v>16.399999999999999</v>
      </c>
      <c r="J298" s="102">
        <v>7.5</v>
      </c>
      <c r="K298" s="102">
        <v>0.3</v>
      </c>
      <c r="L298" s="99">
        <v>264</v>
      </c>
      <c r="M298" s="102">
        <v>196.5</v>
      </c>
      <c r="N298" s="102">
        <v>41.5</v>
      </c>
      <c r="O298" s="102">
        <v>3.5</v>
      </c>
    </row>
    <row r="299" spans="1:16" x14ac:dyDescent="0.3">
      <c r="A299" s="175" t="s">
        <v>37</v>
      </c>
      <c r="B299" s="175"/>
      <c r="C299" s="104">
        <v>1855</v>
      </c>
      <c r="D299" s="100">
        <v>63.72</v>
      </c>
      <c r="E299" s="100">
        <v>45.56</v>
      </c>
      <c r="F299" s="100">
        <v>186.88</v>
      </c>
      <c r="G299" s="100">
        <v>1438.32</v>
      </c>
      <c r="H299" s="100">
        <v>0.86</v>
      </c>
      <c r="I299" s="100">
        <v>260.48</v>
      </c>
      <c r="J299" s="100">
        <v>1029.6600000000001</v>
      </c>
      <c r="K299" s="100">
        <v>9.14</v>
      </c>
      <c r="L299" s="100">
        <v>825.47</v>
      </c>
      <c r="M299" s="100">
        <v>1044.9100000000001</v>
      </c>
      <c r="N299" s="100">
        <v>244.05</v>
      </c>
      <c r="O299" s="100">
        <v>14.37</v>
      </c>
    </row>
    <row r="300" spans="1:16" s="65" customFormat="1" x14ac:dyDescent="0.3">
      <c r="A300" s="71" t="s">
        <v>13</v>
      </c>
      <c r="B300" s="72" t="s">
        <v>42</v>
      </c>
      <c r="C300" s="68"/>
      <c r="D300" s="68"/>
      <c r="E300" s="68"/>
      <c r="F300" s="68"/>
      <c r="G300" s="68"/>
      <c r="H300" s="69"/>
      <c r="I300" s="69"/>
      <c r="J300" s="68"/>
      <c r="K300" s="68"/>
      <c r="L300" s="68"/>
      <c r="M300" s="68"/>
      <c r="N300" s="68"/>
      <c r="O300" s="68"/>
      <c r="P300" s="64"/>
    </row>
    <row r="301" spans="1:16" s="65" customFormat="1" x14ac:dyDescent="0.3">
      <c r="A301" s="71" t="s">
        <v>15</v>
      </c>
      <c r="B301" s="72">
        <v>2</v>
      </c>
      <c r="C301" s="68"/>
      <c r="D301" s="68"/>
      <c r="E301" s="68"/>
      <c r="F301" s="68"/>
      <c r="G301" s="68"/>
      <c r="H301" s="69"/>
      <c r="I301" s="69"/>
      <c r="J301" s="68"/>
      <c r="K301" s="68"/>
      <c r="L301" s="68"/>
      <c r="M301" s="68"/>
      <c r="N301" s="68"/>
      <c r="O301" s="68"/>
      <c r="P301" s="64"/>
    </row>
    <row r="302" spans="1:16" x14ac:dyDescent="0.3">
      <c r="A302" s="178" t="s">
        <v>16</v>
      </c>
      <c r="B302" s="178" t="s">
        <v>17</v>
      </c>
      <c r="C302" s="178" t="s">
        <v>18</v>
      </c>
      <c r="D302" s="177" t="s">
        <v>19</v>
      </c>
      <c r="E302" s="177"/>
      <c r="F302" s="177"/>
      <c r="G302" s="178" t="s">
        <v>20</v>
      </c>
      <c r="H302" s="177" t="s">
        <v>21</v>
      </c>
      <c r="I302" s="177"/>
      <c r="J302" s="177"/>
      <c r="K302" s="177"/>
      <c r="L302" s="177" t="s">
        <v>22</v>
      </c>
      <c r="M302" s="177"/>
      <c r="N302" s="177"/>
      <c r="O302" s="177"/>
    </row>
    <row r="303" spans="1:16" x14ac:dyDescent="0.3">
      <c r="A303" s="179"/>
      <c r="B303" s="180"/>
      <c r="C303" s="179"/>
      <c r="D303" s="89" t="s">
        <v>23</v>
      </c>
      <c r="E303" s="89" t="s">
        <v>24</v>
      </c>
      <c r="F303" s="89" t="s">
        <v>25</v>
      </c>
      <c r="G303" s="179"/>
      <c r="H303" s="89" t="s">
        <v>26</v>
      </c>
      <c r="I303" s="89" t="s">
        <v>27</v>
      </c>
      <c r="J303" s="89" t="s">
        <v>28</v>
      </c>
      <c r="K303" s="89" t="s">
        <v>29</v>
      </c>
      <c r="L303" s="89" t="s">
        <v>30</v>
      </c>
      <c r="M303" s="89" t="s">
        <v>31</v>
      </c>
      <c r="N303" s="89" t="s">
        <v>32</v>
      </c>
      <c r="O303" s="89" t="s">
        <v>33</v>
      </c>
    </row>
    <row r="304" spans="1:16" x14ac:dyDescent="0.3">
      <c r="A304" s="90">
        <v>1</v>
      </c>
      <c r="B304" s="90">
        <v>2</v>
      </c>
      <c r="C304" s="90">
        <v>3</v>
      </c>
      <c r="D304" s="90">
        <v>4</v>
      </c>
      <c r="E304" s="90">
        <v>5</v>
      </c>
      <c r="F304" s="90">
        <v>6</v>
      </c>
      <c r="G304" s="90">
        <v>7</v>
      </c>
      <c r="H304" s="90">
        <v>8</v>
      </c>
      <c r="I304" s="90">
        <v>9</v>
      </c>
      <c r="J304" s="90">
        <v>10</v>
      </c>
      <c r="K304" s="90">
        <v>11</v>
      </c>
      <c r="L304" s="90">
        <v>12</v>
      </c>
      <c r="M304" s="90">
        <v>13</v>
      </c>
      <c r="N304" s="90">
        <v>14</v>
      </c>
      <c r="O304" s="90">
        <v>15</v>
      </c>
    </row>
    <row r="305" spans="1:15" x14ac:dyDescent="0.3">
      <c r="A305" s="176" t="s">
        <v>34</v>
      </c>
      <c r="B305" s="176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</row>
    <row r="306" spans="1:15" x14ac:dyDescent="0.3">
      <c r="A306" s="91" t="s">
        <v>443</v>
      </c>
      <c r="B306" s="92" t="s">
        <v>469</v>
      </c>
      <c r="C306" s="99">
        <v>60</v>
      </c>
      <c r="D306" s="100">
        <v>0.78</v>
      </c>
      <c r="E306" s="100">
        <v>0.06</v>
      </c>
      <c r="F306" s="100">
        <v>2.94</v>
      </c>
      <c r="G306" s="102">
        <v>15.6</v>
      </c>
      <c r="H306" s="100">
        <v>0.05</v>
      </c>
      <c r="I306" s="99">
        <v>120</v>
      </c>
      <c r="J306" s="99">
        <v>150</v>
      </c>
      <c r="K306" s="100">
        <v>0.42</v>
      </c>
      <c r="L306" s="102">
        <v>4.8</v>
      </c>
      <c r="M306" s="102">
        <v>9.6</v>
      </c>
      <c r="N306" s="102">
        <v>4.2</v>
      </c>
      <c r="O306" s="102">
        <v>0.3</v>
      </c>
    </row>
    <row r="307" spans="1:15" x14ac:dyDescent="0.3">
      <c r="A307" s="95" t="s">
        <v>240</v>
      </c>
      <c r="B307" s="92" t="s">
        <v>228</v>
      </c>
      <c r="C307" s="99">
        <v>90</v>
      </c>
      <c r="D307" s="100">
        <v>14.59</v>
      </c>
      <c r="E307" s="100">
        <v>9.9700000000000006</v>
      </c>
      <c r="F307" s="100">
        <v>5.55</v>
      </c>
      <c r="G307" s="100">
        <v>171.28</v>
      </c>
      <c r="H307" s="100">
        <v>0.25</v>
      </c>
      <c r="I307" s="100">
        <v>28.65</v>
      </c>
      <c r="J307" s="99">
        <v>6560</v>
      </c>
      <c r="K307" s="100">
        <v>3.85</v>
      </c>
      <c r="L307" s="100">
        <v>11.69</v>
      </c>
      <c r="M307" s="100">
        <v>258.83</v>
      </c>
      <c r="N307" s="100">
        <v>17.23</v>
      </c>
      <c r="O307" s="100">
        <v>5.67</v>
      </c>
    </row>
    <row r="308" spans="1:15" x14ac:dyDescent="0.3">
      <c r="A308" s="91" t="s">
        <v>445</v>
      </c>
      <c r="B308" s="92" t="s">
        <v>193</v>
      </c>
      <c r="C308" s="99">
        <v>150</v>
      </c>
      <c r="D308" s="100">
        <v>6.43</v>
      </c>
      <c r="E308" s="100">
        <v>1.68</v>
      </c>
      <c r="F308" s="100">
        <v>29.12</v>
      </c>
      <c r="G308" s="100">
        <v>157.08000000000001</v>
      </c>
      <c r="H308" s="100">
        <v>0.22</v>
      </c>
      <c r="I308" s="101"/>
      <c r="J308" s="100">
        <v>1.02</v>
      </c>
      <c r="K308" s="100">
        <v>0.41</v>
      </c>
      <c r="L308" s="102">
        <v>11.3</v>
      </c>
      <c r="M308" s="100">
        <v>152.21</v>
      </c>
      <c r="N308" s="100">
        <v>102.07</v>
      </c>
      <c r="O308" s="100">
        <v>3.43</v>
      </c>
    </row>
    <row r="309" spans="1:15" x14ac:dyDescent="0.3">
      <c r="A309" s="91" t="s">
        <v>245</v>
      </c>
      <c r="B309" s="92" t="s">
        <v>172</v>
      </c>
      <c r="C309" s="99">
        <v>200</v>
      </c>
      <c r="D309" s="100">
        <v>3.64</v>
      </c>
      <c r="E309" s="100">
        <v>1.94</v>
      </c>
      <c r="F309" s="100">
        <v>6.28</v>
      </c>
      <c r="G309" s="100">
        <v>58.01</v>
      </c>
      <c r="H309" s="100">
        <v>0.04</v>
      </c>
      <c r="I309" s="100">
        <v>1.1599999999999999</v>
      </c>
      <c r="J309" s="100">
        <v>9.02</v>
      </c>
      <c r="K309" s="100">
        <v>0.01</v>
      </c>
      <c r="L309" s="100">
        <v>111.92</v>
      </c>
      <c r="M309" s="102">
        <v>106.3</v>
      </c>
      <c r="N309" s="100">
        <v>29.46</v>
      </c>
      <c r="O309" s="100">
        <v>0.97</v>
      </c>
    </row>
    <row r="310" spans="1:15" x14ac:dyDescent="0.3">
      <c r="A310" s="93"/>
      <c r="B310" s="92" t="s">
        <v>275</v>
      </c>
      <c r="C310" s="99">
        <v>30</v>
      </c>
      <c r="D310" s="100">
        <v>2.0099999999999998</v>
      </c>
      <c r="E310" s="100">
        <v>0.36</v>
      </c>
      <c r="F310" s="100">
        <v>15.87</v>
      </c>
      <c r="G310" s="102">
        <v>74.7</v>
      </c>
      <c r="H310" s="101"/>
      <c r="I310" s="101"/>
      <c r="J310" s="101"/>
      <c r="K310" s="101"/>
      <c r="L310" s="101"/>
      <c r="M310" s="101"/>
      <c r="N310" s="101"/>
      <c r="O310" s="101"/>
    </row>
    <row r="311" spans="1:15" x14ac:dyDescent="0.3">
      <c r="A311" s="175" t="s">
        <v>161</v>
      </c>
      <c r="B311" s="175"/>
      <c r="C311" s="98">
        <v>530</v>
      </c>
      <c r="D311" s="100">
        <v>27.45</v>
      </c>
      <c r="E311" s="100">
        <v>14.01</v>
      </c>
      <c r="F311" s="100">
        <v>59.76</v>
      </c>
      <c r="G311" s="100">
        <v>476.67</v>
      </c>
      <c r="H311" s="100">
        <v>0.56000000000000005</v>
      </c>
      <c r="I311" s="100">
        <v>149.81</v>
      </c>
      <c r="J311" s="100">
        <v>6720.04</v>
      </c>
      <c r="K311" s="100">
        <v>4.6900000000000004</v>
      </c>
      <c r="L311" s="100">
        <v>139.71</v>
      </c>
      <c r="M311" s="100">
        <v>526.94000000000005</v>
      </c>
      <c r="N311" s="100">
        <v>152.96</v>
      </c>
      <c r="O311" s="100">
        <v>10.37</v>
      </c>
    </row>
    <row r="312" spans="1:15" x14ac:dyDescent="0.3">
      <c r="A312" s="176" t="s">
        <v>253</v>
      </c>
      <c r="B312" s="176"/>
      <c r="C312" s="176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x14ac:dyDescent="0.3">
      <c r="A313" s="93" t="s">
        <v>179</v>
      </c>
      <c r="B313" s="92" t="s">
        <v>35</v>
      </c>
      <c r="C313" s="91">
        <v>150</v>
      </c>
      <c r="D313" s="94">
        <v>0.6</v>
      </c>
      <c r="E313" s="94">
        <v>0.6</v>
      </c>
      <c r="F313" s="94">
        <v>14.7</v>
      </c>
      <c r="G313" s="94">
        <v>70.5</v>
      </c>
      <c r="H313" s="93">
        <v>0.05</v>
      </c>
      <c r="I313" s="91">
        <v>15</v>
      </c>
      <c r="J313" s="94">
        <v>7.5</v>
      </c>
      <c r="K313" s="94">
        <v>0.3</v>
      </c>
      <c r="L313" s="91">
        <v>24</v>
      </c>
      <c r="M313" s="94">
        <v>16.5</v>
      </c>
      <c r="N313" s="94">
        <v>13.5</v>
      </c>
      <c r="O313" s="94">
        <v>3.3</v>
      </c>
    </row>
    <row r="314" spans="1:15" x14ac:dyDescent="0.3">
      <c r="A314" s="93"/>
      <c r="B314" s="92" t="s">
        <v>165</v>
      </c>
      <c r="C314" s="91">
        <v>20</v>
      </c>
      <c r="D314" s="94">
        <v>1.5</v>
      </c>
      <c r="E314" s="93">
        <v>3.72</v>
      </c>
      <c r="F314" s="93">
        <v>8.26</v>
      </c>
      <c r="G314" s="93">
        <v>73.52</v>
      </c>
      <c r="H314" s="93">
        <v>0.03</v>
      </c>
      <c r="I314" s="93">
        <v>0.84</v>
      </c>
      <c r="J314" s="93">
        <v>41.99</v>
      </c>
      <c r="K314" s="93">
        <v>0.67</v>
      </c>
      <c r="L314" s="93">
        <v>22.14</v>
      </c>
      <c r="M314" s="93">
        <v>35.950000000000003</v>
      </c>
      <c r="N314" s="93">
        <v>21.69</v>
      </c>
      <c r="O314" s="93">
        <v>0.55000000000000004</v>
      </c>
    </row>
    <row r="315" spans="1:15" x14ac:dyDescent="0.3">
      <c r="A315" s="175" t="s">
        <v>254</v>
      </c>
      <c r="B315" s="175"/>
      <c r="C315" s="90">
        <v>170</v>
      </c>
      <c r="D315" s="93">
        <v>2.1</v>
      </c>
      <c r="E315" s="93">
        <v>4.32</v>
      </c>
      <c r="F315" s="93">
        <v>22.96</v>
      </c>
      <c r="G315" s="93">
        <v>144.02000000000001</v>
      </c>
      <c r="H315" s="93">
        <v>0.08</v>
      </c>
      <c r="I315" s="93">
        <v>15.84</v>
      </c>
      <c r="J315" s="93">
        <v>49.49</v>
      </c>
      <c r="K315" s="93">
        <v>0.97</v>
      </c>
      <c r="L315" s="93">
        <v>46.14</v>
      </c>
      <c r="M315" s="93">
        <v>52.45</v>
      </c>
      <c r="N315" s="93">
        <v>35.19</v>
      </c>
      <c r="O315" s="93">
        <v>3.85</v>
      </c>
    </row>
    <row r="316" spans="1:15" x14ac:dyDescent="0.3">
      <c r="A316" s="176" t="s">
        <v>11</v>
      </c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</row>
    <row r="317" spans="1:15" x14ac:dyDescent="0.3">
      <c r="A317" s="91" t="s">
        <v>462</v>
      </c>
      <c r="B317" s="92" t="s">
        <v>486</v>
      </c>
      <c r="C317" s="99">
        <v>100</v>
      </c>
      <c r="D317" s="100">
        <v>1.71</v>
      </c>
      <c r="E317" s="100">
        <v>5.18</v>
      </c>
      <c r="F317" s="100">
        <v>4.83</v>
      </c>
      <c r="G317" s="100">
        <v>73.09</v>
      </c>
      <c r="H317" s="100">
        <v>0.03</v>
      </c>
      <c r="I317" s="102">
        <v>40.1</v>
      </c>
      <c r="J317" s="100">
        <v>202.64</v>
      </c>
      <c r="K317" s="100">
        <v>2.33</v>
      </c>
      <c r="L317" s="100">
        <v>46.04</v>
      </c>
      <c r="M317" s="100">
        <v>33.11</v>
      </c>
      <c r="N317" s="100">
        <v>17.95</v>
      </c>
      <c r="O317" s="100">
        <v>0.61</v>
      </c>
    </row>
    <row r="318" spans="1:15" ht="33" x14ac:dyDescent="0.3">
      <c r="A318" s="93" t="s">
        <v>461</v>
      </c>
      <c r="B318" s="92" t="s">
        <v>439</v>
      </c>
      <c r="C318" s="99">
        <v>235</v>
      </c>
      <c r="D318" s="100">
        <v>7.84</v>
      </c>
      <c r="E318" s="100">
        <v>5.54</v>
      </c>
      <c r="F318" s="100">
        <v>11.08</v>
      </c>
      <c r="G318" s="100">
        <v>127.13</v>
      </c>
      <c r="H318" s="100">
        <v>0.12</v>
      </c>
      <c r="I318" s="102">
        <v>13.2</v>
      </c>
      <c r="J318" s="100">
        <v>168.76</v>
      </c>
      <c r="K318" s="100">
        <v>1.23</v>
      </c>
      <c r="L318" s="100">
        <v>25.19</v>
      </c>
      <c r="M318" s="100">
        <v>114.48</v>
      </c>
      <c r="N318" s="100">
        <v>28.95</v>
      </c>
      <c r="O318" s="100">
        <v>1.38</v>
      </c>
    </row>
    <row r="319" spans="1:15" x14ac:dyDescent="0.3">
      <c r="A319" s="93" t="s">
        <v>249</v>
      </c>
      <c r="B319" s="92" t="s">
        <v>534</v>
      </c>
      <c r="C319" s="99">
        <v>110</v>
      </c>
      <c r="D319" s="100">
        <v>22.21</v>
      </c>
      <c r="E319" s="100">
        <v>8.92</v>
      </c>
      <c r="F319" s="101">
        <v>2.38</v>
      </c>
      <c r="G319" s="100">
        <v>178.52999999999997</v>
      </c>
      <c r="H319" s="100">
        <v>0.22999999999999998</v>
      </c>
      <c r="I319" s="100">
        <v>3.9000000000000004</v>
      </c>
      <c r="J319" s="102">
        <v>231.8</v>
      </c>
      <c r="K319" s="100">
        <v>2.5599999999999996</v>
      </c>
      <c r="L319" s="102">
        <v>31.240000000000002</v>
      </c>
      <c r="M319" s="100">
        <v>226.76</v>
      </c>
      <c r="N319" s="100">
        <v>38.910000000000004</v>
      </c>
      <c r="O319" s="100">
        <v>0.88</v>
      </c>
    </row>
    <row r="320" spans="1:15" x14ac:dyDescent="0.3">
      <c r="A320" s="91" t="s">
        <v>442</v>
      </c>
      <c r="B320" s="92" t="s">
        <v>167</v>
      </c>
      <c r="C320" s="99">
        <v>150</v>
      </c>
      <c r="D320" s="102">
        <v>3.1</v>
      </c>
      <c r="E320" s="100">
        <v>0.62</v>
      </c>
      <c r="F320" s="100">
        <v>25.27</v>
      </c>
      <c r="G320" s="100">
        <v>119.35</v>
      </c>
      <c r="H320" s="100">
        <v>0.19</v>
      </c>
      <c r="I320" s="99">
        <v>31</v>
      </c>
      <c r="J320" s="100">
        <v>4.6500000000000004</v>
      </c>
      <c r="K320" s="100">
        <v>0.16</v>
      </c>
      <c r="L320" s="102">
        <v>16.600000000000001</v>
      </c>
      <c r="M320" s="100">
        <v>90.13</v>
      </c>
      <c r="N320" s="100">
        <v>35.72</v>
      </c>
      <c r="O320" s="102">
        <v>1.4</v>
      </c>
    </row>
    <row r="321" spans="1:16" x14ac:dyDescent="0.3">
      <c r="A321" s="94" t="s">
        <v>241</v>
      </c>
      <c r="B321" s="92" t="s">
        <v>487</v>
      </c>
      <c r="C321" s="99">
        <v>200</v>
      </c>
      <c r="D321" s="100">
        <v>0.28000000000000003</v>
      </c>
      <c r="E321" s="100">
        <v>0.14000000000000001</v>
      </c>
      <c r="F321" s="100">
        <v>5.67</v>
      </c>
      <c r="G321" s="100">
        <v>26.75</v>
      </c>
      <c r="H321" s="100">
        <v>0.02</v>
      </c>
      <c r="I321" s="102">
        <v>14.5</v>
      </c>
      <c r="J321" s="100">
        <v>2.85</v>
      </c>
      <c r="K321" s="100">
        <v>0.09</v>
      </c>
      <c r="L321" s="102">
        <v>10.8</v>
      </c>
      <c r="M321" s="100">
        <v>7.35</v>
      </c>
      <c r="N321" s="100">
        <v>4.8499999999999996</v>
      </c>
      <c r="O321" s="100">
        <v>0.61</v>
      </c>
    </row>
    <row r="322" spans="1:16" x14ac:dyDescent="0.3">
      <c r="A322" s="93"/>
      <c r="B322" s="92" t="s">
        <v>275</v>
      </c>
      <c r="C322" s="99">
        <v>60</v>
      </c>
      <c r="D322" s="100">
        <v>4.0199999999999996</v>
      </c>
      <c r="E322" s="100">
        <v>0.72</v>
      </c>
      <c r="F322" s="100">
        <v>31.74</v>
      </c>
      <c r="G322" s="102">
        <v>149.4</v>
      </c>
      <c r="H322" s="101"/>
      <c r="I322" s="101"/>
      <c r="J322" s="101"/>
      <c r="K322" s="101"/>
      <c r="L322" s="101"/>
      <c r="M322" s="101"/>
      <c r="N322" s="101"/>
      <c r="O322" s="101"/>
    </row>
    <row r="323" spans="1:16" x14ac:dyDescent="0.3">
      <c r="A323" s="175" t="s">
        <v>36</v>
      </c>
      <c r="B323" s="175"/>
      <c r="C323" s="98">
        <v>855</v>
      </c>
      <c r="D323" s="100">
        <v>39.159999999999997</v>
      </c>
      <c r="E323" s="100">
        <v>21.12</v>
      </c>
      <c r="F323" s="100">
        <v>80.97</v>
      </c>
      <c r="G323" s="100">
        <v>674.25</v>
      </c>
      <c r="H323" s="100">
        <v>0.59</v>
      </c>
      <c r="I323" s="102">
        <v>102.7</v>
      </c>
      <c r="J323" s="102">
        <v>610.70000000000005</v>
      </c>
      <c r="K323" s="100">
        <v>6.37</v>
      </c>
      <c r="L323" s="100">
        <v>129.87</v>
      </c>
      <c r="M323" s="100">
        <v>471.83</v>
      </c>
      <c r="N323" s="100">
        <v>126.38</v>
      </c>
      <c r="O323" s="100">
        <v>4.88</v>
      </c>
    </row>
    <row r="324" spans="1:16" x14ac:dyDescent="0.3">
      <c r="A324" s="176" t="s">
        <v>255</v>
      </c>
      <c r="B324" s="176"/>
      <c r="C324" s="176"/>
      <c r="D324" s="176"/>
      <c r="E324" s="176"/>
      <c r="F324" s="176"/>
      <c r="G324" s="176"/>
      <c r="H324" s="176"/>
      <c r="I324" s="176"/>
      <c r="J324" s="176"/>
      <c r="K324" s="176"/>
      <c r="L324" s="176"/>
      <c r="M324" s="176"/>
      <c r="N324" s="176"/>
      <c r="O324" s="176"/>
    </row>
    <row r="325" spans="1:16" x14ac:dyDescent="0.3">
      <c r="A325" s="95"/>
      <c r="B325" s="92" t="s">
        <v>183</v>
      </c>
      <c r="C325" s="99">
        <v>200</v>
      </c>
      <c r="D325" s="99">
        <v>6</v>
      </c>
      <c r="E325" s="99">
        <v>2</v>
      </c>
      <c r="F325" s="99">
        <v>8</v>
      </c>
      <c r="G325" s="99">
        <v>80</v>
      </c>
      <c r="H325" s="100">
        <v>0.08</v>
      </c>
      <c r="I325" s="102">
        <v>1.4</v>
      </c>
      <c r="J325" s="101"/>
      <c r="K325" s="101"/>
      <c r="L325" s="99">
        <v>240</v>
      </c>
      <c r="M325" s="99">
        <v>180</v>
      </c>
      <c r="N325" s="99">
        <v>28</v>
      </c>
      <c r="O325" s="102">
        <v>0.2</v>
      </c>
    </row>
    <row r="326" spans="1:16" x14ac:dyDescent="0.3">
      <c r="A326" s="93" t="s">
        <v>179</v>
      </c>
      <c r="B326" s="92" t="s">
        <v>35</v>
      </c>
      <c r="C326" s="99">
        <v>150</v>
      </c>
      <c r="D326" s="102">
        <v>0.6</v>
      </c>
      <c r="E326" s="102">
        <v>0.6</v>
      </c>
      <c r="F326" s="102">
        <v>14.7</v>
      </c>
      <c r="G326" s="102">
        <v>70.5</v>
      </c>
      <c r="H326" s="100">
        <v>0.05</v>
      </c>
      <c r="I326" s="99">
        <v>15</v>
      </c>
      <c r="J326" s="102">
        <v>7.5</v>
      </c>
      <c r="K326" s="102">
        <v>0.3</v>
      </c>
      <c r="L326" s="99">
        <v>24</v>
      </c>
      <c r="M326" s="102">
        <v>16.5</v>
      </c>
      <c r="N326" s="102">
        <v>13.5</v>
      </c>
      <c r="O326" s="102">
        <v>3.3</v>
      </c>
    </row>
    <row r="327" spans="1:16" x14ac:dyDescent="0.3">
      <c r="A327" s="175" t="s">
        <v>256</v>
      </c>
      <c r="B327" s="175"/>
      <c r="C327" s="98">
        <v>350</v>
      </c>
      <c r="D327" s="100">
        <v>6.6</v>
      </c>
      <c r="E327" s="100">
        <v>2.6</v>
      </c>
      <c r="F327" s="100">
        <v>22.7</v>
      </c>
      <c r="G327" s="102">
        <v>150.5</v>
      </c>
      <c r="H327" s="100">
        <v>0.13</v>
      </c>
      <c r="I327" s="102">
        <v>16.399999999999999</v>
      </c>
      <c r="J327" s="102">
        <v>7.5</v>
      </c>
      <c r="K327" s="102">
        <v>0.3</v>
      </c>
      <c r="L327" s="99">
        <v>264</v>
      </c>
      <c r="M327" s="102">
        <v>196.5</v>
      </c>
      <c r="N327" s="102">
        <v>41.5</v>
      </c>
      <c r="O327" s="102">
        <v>3.5</v>
      </c>
    </row>
    <row r="328" spans="1:16" x14ac:dyDescent="0.3">
      <c r="A328" s="175" t="s">
        <v>37</v>
      </c>
      <c r="B328" s="175"/>
      <c r="C328" s="104">
        <v>1905</v>
      </c>
      <c r="D328" s="100">
        <v>75.31</v>
      </c>
      <c r="E328" s="100">
        <v>42.05</v>
      </c>
      <c r="F328" s="100">
        <v>186.39</v>
      </c>
      <c r="G328" s="100">
        <v>1445.44</v>
      </c>
      <c r="H328" s="100">
        <v>1.36</v>
      </c>
      <c r="I328" s="100">
        <v>284.75</v>
      </c>
      <c r="J328" s="100">
        <v>7387.73</v>
      </c>
      <c r="K328" s="100">
        <v>12.33</v>
      </c>
      <c r="L328" s="100">
        <v>579.72</v>
      </c>
      <c r="M328" s="100">
        <v>1247.72</v>
      </c>
      <c r="N328" s="100">
        <v>356.03</v>
      </c>
      <c r="O328" s="102">
        <v>22.6</v>
      </c>
    </row>
    <row r="329" spans="1:16" s="65" customFormat="1" x14ac:dyDescent="0.3">
      <c r="A329" s="71" t="s">
        <v>13</v>
      </c>
      <c r="B329" s="72" t="s">
        <v>436</v>
      </c>
      <c r="C329" s="68"/>
      <c r="D329" s="68"/>
      <c r="E329" s="68"/>
      <c r="F329" s="68"/>
      <c r="G329" s="68"/>
      <c r="H329" s="69"/>
      <c r="I329" s="69"/>
      <c r="J329" s="68"/>
      <c r="K329" s="68"/>
      <c r="L329" s="68"/>
      <c r="M329" s="68"/>
      <c r="N329" s="68"/>
      <c r="O329" s="68"/>
      <c r="P329" s="64"/>
    </row>
    <row r="330" spans="1:16" s="65" customFormat="1" x14ac:dyDescent="0.3">
      <c r="A330" s="71" t="s">
        <v>15</v>
      </c>
      <c r="B330" s="72">
        <v>2</v>
      </c>
      <c r="C330" s="68"/>
      <c r="D330" s="68"/>
      <c r="E330" s="68"/>
      <c r="F330" s="68"/>
      <c r="G330" s="68"/>
      <c r="H330" s="69"/>
      <c r="I330" s="69"/>
      <c r="J330" s="68"/>
      <c r="K330" s="68"/>
      <c r="L330" s="68"/>
      <c r="M330" s="68"/>
      <c r="N330" s="68"/>
      <c r="O330" s="68"/>
      <c r="P330" s="64"/>
    </row>
    <row r="331" spans="1:16" x14ac:dyDescent="0.3">
      <c r="A331" s="178" t="s">
        <v>16</v>
      </c>
      <c r="B331" s="178" t="s">
        <v>17</v>
      </c>
      <c r="C331" s="178" t="s">
        <v>18</v>
      </c>
      <c r="D331" s="177" t="s">
        <v>19</v>
      </c>
      <c r="E331" s="177"/>
      <c r="F331" s="177"/>
      <c r="G331" s="178" t="s">
        <v>20</v>
      </c>
      <c r="H331" s="177" t="s">
        <v>21</v>
      </c>
      <c r="I331" s="177"/>
      <c r="J331" s="177"/>
      <c r="K331" s="177"/>
      <c r="L331" s="177" t="s">
        <v>22</v>
      </c>
      <c r="M331" s="177"/>
      <c r="N331" s="177"/>
      <c r="O331" s="177"/>
    </row>
    <row r="332" spans="1:16" x14ac:dyDescent="0.3">
      <c r="A332" s="179"/>
      <c r="B332" s="180"/>
      <c r="C332" s="179"/>
      <c r="D332" s="89" t="s">
        <v>23</v>
      </c>
      <c r="E332" s="89" t="s">
        <v>24</v>
      </c>
      <c r="F332" s="89" t="s">
        <v>25</v>
      </c>
      <c r="G332" s="179"/>
      <c r="H332" s="89" t="s">
        <v>26</v>
      </c>
      <c r="I332" s="89" t="s">
        <v>27</v>
      </c>
      <c r="J332" s="89" t="s">
        <v>28</v>
      </c>
      <c r="K332" s="89" t="s">
        <v>29</v>
      </c>
      <c r="L332" s="89" t="s">
        <v>30</v>
      </c>
      <c r="M332" s="89" t="s">
        <v>31</v>
      </c>
      <c r="N332" s="89" t="s">
        <v>32</v>
      </c>
      <c r="O332" s="89" t="s">
        <v>33</v>
      </c>
    </row>
    <row r="333" spans="1:16" x14ac:dyDescent="0.3">
      <c r="A333" s="90">
        <v>1</v>
      </c>
      <c r="B333" s="90">
        <v>2</v>
      </c>
      <c r="C333" s="90">
        <v>3</v>
      </c>
      <c r="D333" s="90">
        <v>4</v>
      </c>
      <c r="E333" s="90">
        <v>5</v>
      </c>
      <c r="F333" s="90">
        <v>6</v>
      </c>
      <c r="G333" s="90">
        <v>7</v>
      </c>
      <c r="H333" s="90">
        <v>8</v>
      </c>
      <c r="I333" s="90">
        <v>9</v>
      </c>
      <c r="J333" s="90">
        <v>10</v>
      </c>
      <c r="K333" s="90">
        <v>11</v>
      </c>
      <c r="L333" s="90">
        <v>12</v>
      </c>
      <c r="M333" s="90">
        <v>13</v>
      </c>
      <c r="N333" s="90">
        <v>14</v>
      </c>
      <c r="O333" s="90">
        <v>15</v>
      </c>
    </row>
    <row r="334" spans="1:16" x14ac:dyDescent="0.3">
      <c r="A334" s="176" t="s">
        <v>34</v>
      </c>
      <c r="B334" s="176"/>
      <c r="C334" s="176"/>
      <c r="D334" s="176"/>
      <c r="E334" s="176"/>
      <c r="F334" s="176"/>
      <c r="G334" s="176"/>
      <c r="H334" s="176"/>
      <c r="I334" s="176"/>
      <c r="J334" s="176"/>
      <c r="K334" s="176"/>
      <c r="L334" s="176"/>
      <c r="M334" s="176"/>
      <c r="N334" s="176"/>
      <c r="O334" s="176"/>
    </row>
    <row r="335" spans="1:16" x14ac:dyDescent="0.3">
      <c r="A335" s="91" t="s">
        <v>187</v>
      </c>
      <c r="B335" s="92" t="s">
        <v>40</v>
      </c>
      <c r="C335" s="99">
        <v>10</v>
      </c>
      <c r="D335" s="100">
        <v>0.08</v>
      </c>
      <c r="E335" s="100">
        <v>7.25</v>
      </c>
      <c r="F335" s="100">
        <v>0.13</v>
      </c>
      <c r="G335" s="102">
        <v>66.099999999999994</v>
      </c>
      <c r="H335" s="101"/>
      <c r="I335" s="101"/>
      <c r="J335" s="99">
        <v>45</v>
      </c>
      <c r="K335" s="102">
        <v>0.1</v>
      </c>
      <c r="L335" s="102">
        <v>2.4</v>
      </c>
      <c r="M335" s="99">
        <v>3</v>
      </c>
      <c r="N335" s="100">
        <v>0.05</v>
      </c>
      <c r="O335" s="100">
        <v>0.03</v>
      </c>
    </row>
    <row r="336" spans="1:16" ht="33" x14ac:dyDescent="0.3">
      <c r="A336" s="93" t="s">
        <v>238</v>
      </c>
      <c r="B336" s="92" t="s">
        <v>537</v>
      </c>
      <c r="C336" s="99">
        <v>170</v>
      </c>
      <c r="D336" s="100">
        <v>22.56</v>
      </c>
      <c r="E336" s="100">
        <v>6.38</v>
      </c>
      <c r="F336" s="100">
        <v>20.59</v>
      </c>
      <c r="G336" s="100">
        <v>236.14</v>
      </c>
      <c r="H336" s="100">
        <v>0.1</v>
      </c>
      <c r="I336" s="100">
        <v>9.48</v>
      </c>
      <c r="J336" s="100">
        <v>35.28</v>
      </c>
      <c r="K336" s="102">
        <v>0.28000000000000003</v>
      </c>
      <c r="L336" s="100">
        <v>188.04999999999998</v>
      </c>
      <c r="M336" s="100">
        <v>275.63</v>
      </c>
      <c r="N336" s="100">
        <v>52.21</v>
      </c>
      <c r="O336" s="100">
        <v>1.1599999999999999</v>
      </c>
    </row>
    <row r="337" spans="1:15" x14ac:dyDescent="0.3">
      <c r="A337" s="91" t="s">
        <v>446</v>
      </c>
      <c r="B337" s="92" t="s">
        <v>470</v>
      </c>
      <c r="C337" s="99">
        <v>200</v>
      </c>
      <c r="D337" s="100">
        <v>3.04</v>
      </c>
      <c r="E337" s="100">
        <v>1.54</v>
      </c>
      <c r="F337" s="100">
        <v>6.54</v>
      </c>
      <c r="G337" s="100">
        <v>52.55</v>
      </c>
      <c r="H337" s="100">
        <v>0.04</v>
      </c>
      <c r="I337" s="102">
        <v>1.3</v>
      </c>
      <c r="J337" s="99">
        <v>10</v>
      </c>
      <c r="K337" s="101"/>
      <c r="L337" s="100">
        <v>120.21</v>
      </c>
      <c r="M337" s="99">
        <v>90</v>
      </c>
      <c r="N337" s="100">
        <v>14.05</v>
      </c>
      <c r="O337" s="102">
        <v>0.1</v>
      </c>
    </row>
    <row r="338" spans="1:15" x14ac:dyDescent="0.3">
      <c r="A338" s="91"/>
      <c r="B338" s="92" t="s">
        <v>495</v>
      </c>
      <c r="C338" s="99">
        <v>90</v>
      </c>
      <c r="D338" s="100">
        <v>2.52</v>
      </c>
      <c r="E338" s="100">
        <v>1.44</v>
      </c>
      <c r="F338" s="102">
        <v>12.6</v>
      </c>
      <c r="G338" s="100">
        <v>80.25</v>
      </c>
      <c r="H338" s="100">
        <v>0.03</v>
      </c>
      <c r="I338" s="100">
        <v>0.45</v>
      </c>
      <c r="J338" s="99">
        <v>9</v>
      </c>
      <c r="K338" s="101"/>
      <c r="L338" s="99">
        <v>216</v>
      </c>
      <c r="M338" s="102">
        <v>77.400000000000006</v>
      </c>
      <c r="N338" s="102">
        <v>11.7</v>
      </c>
      <c r="O338" s="100">
        <v>0.09</v>
      </c>
    </row>
    <row r="339" spans="1:15" x14ac:dyDescent="0.3">
      <c r="A339" s="93"/>
      <c r="B339" s="92" t="s">
        <v>275</v>
      </c>
      <c r="C339" s="99">
        <v>30</v>
      </c>
      <c r="D339" s="100">
        <v>2.0099999999999998</v>
      </c>
      <c r="E339" s="100">
        <v>0.36</v>
      </c>
      <c r="F339" s="100">
        <v>15.87</v>
      </c>
      <c r="G339" s="102">
        <v>74.7</v>
      </c>
      <c r="H339" s="101"/>
      <c r="I339" s="101"/>
      <c r="J339" s="101"/>
      <c r="K339" s="101"/>
      <c r="L339" s="101"/>
      <c r="M339" s="101"/>
      <c r="N339" s="101"/>
      <c r="O339" s="101"/>
    </row>
    <row r="340" spans="1:15" x14ac:dyDescent="0.3">
      <c r="A340" s="175" t="s">
        <v>161</v>
      </c>
      <c r="B340" s="175"/>
      <c r="C340" s="98">
        <v>500</v>
      </c>
      <c r="D340" s="100">
        <v>30.21</v>
      </c>
      <c r="E340" s="100">
        <v>16.97</v>
      </c>
      <c r="F340" s="100">
        <v>55.73</v>
      </c>
      <c r="G340" s="100">
        <v>509.74</v>
      </c>
      <c r="H340" s="100">
        <v>0.17</v>
      </c>
      <c r="I340" s="100">
        <v>11.23</v>
      </c>
      <c r="J340" s="100">
        <v>99.28</v>
      </c>
      <c r="K340" s="100">
        <v>0.38</v>
      </c>
      <c r="L340" s="100">
        <v>526.66</v>
      </c>
      <c r="M340" s="100">
        <v>446.03</v>
      </c>
      <c r="N340" s="100">
        <v>78.010000000000005</v>
      </c>
      <c r="O340" s="100">
        <v>1.38</v>
      </c>
    </row>
    <row r="341" spans="1:15" x14ac:dyDescent="0.3">
      <c r="A341" s="176" t="s">
        <v>253</v>
      </c>
      <c r="B341" s="176"/>
      <c r="C341" s="176"/>
      <c r="D341" s="176"/>
      <c r="E341" s="176"/>
      <c r="F341" s="176"/>
      <c r="G341" s="176"/>
      <c r="H341" s="176"/>
      <c r="I341" s="176"/>
      <c r="J341" s="176"/>
      <c r="K341" s="176"/>
      <c r="L341" s="176"/>
      <c r="M341" s="176"/>
      <c r="N341" s="176"/>
      <c r="O341" s="176"/>
    </row>
    <row r="342" spans="1:15" x14ac:dyDescent="0.3">
      <c r="A342" s="93" t="s">
        <v>179</v>
      </c>
      <c r="B342" s="92" t="s">
        <v>35</v>
      </c>
      <c r="C342" s="91">
        <v>150</v>
      </c>
      <c r="D342" s="94">
        <v>0.6</v>
      </c>
      <c r="E342" s="94">
        <v>0.6</v>
      </c>
      <c r="F342" s="94">
        <v>14.7</v>
      </c>
      <c r="G342" s="94">
        <v>70.5</v>
      </c>
      <c r="H342" s="93">
        <v>0.05</v>
      </c>
      <c r="I342" s="91">
        <v>15</v>
      </c>
      <c r="J342" s="94">
        <v>7.5</v>
      </c>
      <c r="K342" s="94">
        <v>0.3</v>
      </c>
      <c r="L342" s="91">
        <v>24</v>
      </c>
      <c r="M342" s="94">
        <v>16.5</v>
      </c>
      <c r="N342" s="94">
        <v>13.5</v>
      </c>
      <c r="O342" s="94">
        <v>3.3</v>
      </c>
    </row>
    <row r="343" spans="1:15" x14ac:dyDescent="0.3">
      <c r="A343" s="93"/>
      <c r="B343" s="92" t="s">
        <v>165</v>
      </c>
      <c r="C343" s="91">
        <v>20</v>
      </c>
      <c r="D343" s="94">
        <v>1.5</v>
      </c>
      <c r="E343" s="93">
        <v>3.72</v>
      </c>
      <c r="F343" s="93">
        <v>8.26</v>
      </c>
      <c r="G343" s="93">
        <v>73.52</v>
      </c>
      <c r="H343" s="93">
        <v>0.03</v>
      </c>
      <c r="I343" s="93">
        <v>0.84</v>
      </c>
      <c r="J343" s="93">
        <v>41.99</v>
      </c>
      <c r="K343" s="93">
        <v>0.67</v>
      </c>
      <c r="L343" s="93">
        <v>22.14</v>
      </c>
      <c r="M343" s="93">
        <v>35.950000000000003</v>
      </c>
      <c r="N343" s="93">
        <v>21.69</v>
      </c>
      <c r="O343" s="93">
        <v>0.55000000000000004</v>
      </c>
    </row>
    <row r="344" spans="1:15" x14ac:dyDescent="0.3">
      <c r="A344" s="175" t="s">
        <v>254</v>
      </c>
      <c r="B344" s="175"/>
      <c r="C344" s="90">
        <v>170</v>
      </c>
      <c r="D344" s="93">
        <v>2.1</v>
      </c>
      <c r="E344" s="93">
        <v>4.32</v>
      </c>
      <c r="F344" s="93">
        <v>22.96</v>
      </c>
      <c r="G344" s="93">
        <v>144.02000000000001</v>
      </c>
      <c r="H344" s="93">
        <v>0.08</v>
      </c>
      <c r="I344" s="93">
        <v>15.84</v>
      </c>
      <c r="J344" s="93">
        <v>49.49</v>
      </c>
      <c r="K344" s="93">
        <v>0.97</v>
      </c>
      <c r="L344" s="93">
        <v>46.14</v>
      </c>
      <c r="M344" s="93">
        <v>52.45</v>
      </c>
      <c r="N344" s="93">
        <v>35.19</v>
      </c>
      <c r="O344" s="93">
        <v>3.85</v>
      </c>
    </row>
    <row r="345" spans="1:15" x14ac:dyDescent="0.3">
      <c r="A345" s="176" t="s">
        <v>11</v>
      </c>
      <c r="B345" s="176"/>
      <c r="C345" s="176"/>
      <c r="D345" s="176"/>
      <c r="E345" s="176"/>
      <c r="F345" s="176"/>
      <c r="G345" s="176"/>
      <c r="H345" s="176"/>
      <c r="I345" s="176"/>
      <c r="J345" s="176"/>
      <c r="K345" s="176"/>
      <c r="L345" s="176"/>
      <c r="M345" s="176"/>
      <c r="N345" s="176"/>
      <c r="O345" s="176"/>
    </row>
    <row r="346" spans="1:15" x14ac:dyDescent="0.3">
      <c r="A346" s="93" t="s">
        <v>463</v>
      </c>
      <c r="B346" s="92" t="s">
        <v>488</v>
      </c>
      <c r="C346" s="99">
        <v>100</v>
      </c>
      <c r="D346" s="102">
        <v>1.2</v>
      </c>
      <c r="E346" s="100">
        <v>2.19</v>
      </c>
      <c r="F346" s="100">
        <v>9.2799999999999994</v>
      </c>
      <c r="G346" s="100">
        <v>62.32</v>
      </c>
      <c r="H346" s="100">
        <v>0.02</v>
      </c>
      <c r="I346" s="102">
        <v>10.199999999999999</v>
      </c>
      <c r="J346" s="100">
        <v>2.94</v>
      </c>
      <c r="K346" s="100">
        <v>1.01</v>
      </c>
      <c r="L346" s="100">
        <v>31.44</v>
      </c>
      <c r="M346" s="102">
        <v>34.299999999999997</v>
      </c>
      <c r="N346" s="100">
        <v>18.54</v>
      </c>
      <c r="O346" s="100">
        <v>1.67</v>
      </c>
    </row>
    <row r="347" spans="1:15" ht="33" x14ac:dyDescent="0.3">
      <c r="A347" s="93" t="s">
        <v>206</v>
      </c>
      <c r="B347" s="92" t="s">
        <v>440</v>
      </c>
      <c r="C347" s="99">
        <v>210</v>
      </c>
      <c r="D347" s="99">
        <v>4</v>
      </c>
      <c r="E347" s="102">
        <v>3.6</v>
      </c>
      <c r="F347" s="100">
        <v>11.34</v>
      </c>
      <c r="G347" s="100">
        <v>94.28</v>
      </c>
      <c r="H347" s="100">
        <v>0.06</v>
      </c>
      <c r="I347" s="100">
        <v>16.05</v>
      </c>
      <c r="J347" s="100">
        <v>167.82</v>
      </c>
      <c r="K347" s="100">
        <v>1.1499999999999999</v>
      </c>
      <c r="L347" s="100">
        <v>31.74</v>
      </c>
      <c r="M347" s="100">
        <v>73.53</v>
      </c>
      <c r="N347" s="100">
        <v>19.34</v>
      </c>
      <c r="O347" s="100">
        <v>0.78</v>
      </c>
    </row>
    <row r="348" spans="1:15" x14ac:dyDescent="0.3">
      <c r="A348" s="91" t="s">
        <v>251</v>
      </c>
      <c r="B348" s="92" t="s">
        <v>230</v>
      </c>
      <c r="C348" s="99">
        <v>100</v>
      </c>
      <c r="D348" s="100">
        <v>17.71</v>
      </c>
      <c r="E348" s="100">
        <v>12.57</v>
      </c>
      <c r="F348" s="100">
        <v>2.4700000000000002</v>
      </c>
      <c r="G348" s="100">
        <v>193.92</v>
      </c>
      <c r="H348" s="100">
        <v>0.62</v>
      </c>
      <c r="I348" s="100">
        <v>4.53</v>
      </c>
      <c r="J348" s="99">
        <v>80</v>
      </c>
      <c r="K348" s="100">
        <v>1.84</v>
      </c>
      <c r="L348" s="100">
        <v>12.64</v>
      </c>
      <c r="M348" s="100">
        <v>185.64</v>
      </c>
      <c r="N348" s="100">
        <v>27.28</v>
      </c>
      <c r="O348" s="102">
        <v>2.7</v>
      </c>
    </row>
    <row r="349" spans="1:15" x14ac:dyDescent="0.3">
      <c r="A349" s="91" t="s">
        <v>445</v>
      </c>
      <c r="B349" s="92" t="s">
        <v>193</v>
      </c>
      <c r="C349" s="99">
        <v>150</v>
      </c>
      <c r="D349" s="100">
        <v>6.43</v>
      </c>
      <c r="E349" s="100">
        <v>1.68</v>
      </c>
      <c r="F349" s="100">
        <v>29.12</v>
      </c>
      <c r="G349" s="100">
        <v>157.08000000000001</v>
      </c>
      <c r="H349" s="100">
        <v>0.22</v>
      </c>
      <c r="I349" s="101"/>
      <c r="J349" s="100">
        <v>1.02</v>
      </c>
      <c r="K349" s="100">
        <v>0.41</v>
      </c>
      <c r="L349" s="102">
        <v>11.3</v>
      </c>
      <c r="M349" s="100">
        <v>152.21</v>
      </c>
      <c r="N349" s="100">
        <v>102.07</v>
      </c>
      <c r="O349" s="100">
        <v>3.43</v>
      </c>
    </row>
    <row r="350" spans="1:15" x14ac:dyDescent="0.3">
      <c r="A350" s="93" t="s">
        <v>241</v>
      </c>
      <c r="B350" s="92" t="s">
        <v>173</v>
      </c>
      <c r="C350" s="99">
        <v>200</v>
      </c>
      <c r="D350" s="100">
        <v>0.14000000000000001</v>
      </c>
      <c r="E350" s="102">
        <v>0.1</v>
      </c>
      <c r="F350" s="100">
        <v>3.24</v>
      </c>
      <c r="G350" s="102">
        <v>15.6</v>
      </c>
      <c r="H350" s="101"/>
      <c r="I350" s="99">
        <v>3</v>
      </c>
      <c r="J350" s="102">
        <v>1.6</v>
      </c>
      <c r="K350" s="102">
        <v>0.2</v>
      </c>
      <c r="L350" s="99">
        <v>5</v>
      </c>
      <c r="M350" s="102">
        <v>3.2</v>
      </c>
      <c r="N350" s="102">
        <v>1.4</v>
      </c>
      <c r="O350" s="100">
        <v>0.08</v>
      </c>
    </row>
    <row r="351" spans="1:15" x14ac:dyDescent="0.3">
      <c r="A351" s="93"/>
      <c r="B351" s="92" t="s">
        <v>275</v>
      </c>
      <c r="C351" s="99">
        <v>50</v>
      </c>
      <c r="D351" s="100">
        <v>3.35</v>
      </c>
      <c r="E351" s="102">
        <v>0.6</v>
      </c>
      <c r="F351" s="100">
        <v>26.45</v>
      </c>
      <c r="G351" s="102">
        <v>124.5</v>
      </c>
      <c r="H351" s="101"/>
      <c r="I351" s="101"/>
      <c r="J351" s="101"/>
      <c r="K351" s="101"/>
      <c r="L351" s="101"/>
      <c r="M351" s="101"/>
      <c r="N351" s="101"/>
      <c r="O351" s="101"/>
    </row>
    <row r="352" spans="1:15" x14ac:dyDescent="0.3">
      <c r="A352" s="175" t="s">
        <v>36</v>
      </c>
      <c r="B352" s="175"/>
      <c r="C352" s="98">
        <v>810</v>
      </c>
      <c r="D352" s="100">
        <v>32.83</v>
      </c>
      <c r="E352" s="100">
        <v>20.74</v>
      </c>
      <c r="F352" s="100">
        <v>81.900000000000006</v>
      </c>
      <c r="G352" s="102">
        <v>647.70000000000005</v>
      </c>
      <c r="H352" s="100">
        <v>0.92</v>
      </c>
      <c r="I352" s="100">
        <v>33.78</v>
      </c>
      <c r="J352" s="100">
        <v>253.38</v>
      </c>
      <c r="K352" s="100">
        <v>4.6100000000000003</v>
      </c>
      <c r="L352" s="100">
        <v>92.12</v>
      </c>
      <c r="M352" s="100">
        <v>448.88</v>
      </c>
      <c r="N352" s="100">
        <v>168.63</v>
      </c>
      <c r="O352" s="100">
        <v>8.66</v>
      </c>
    </row>
    <row r="353" spans="1:15" x14ac:dyDescent="0.3">
      <c r="A353" s="176" t="s">
        <v>255</v>
      </c>
      <c r="B353" s="176"/>
      <c r="C353" s="176"/>
      <c r="D353" s="176"/>
      <c r="E353" s="176"/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</row>
    <row r="354" spans="1:15" x14ac:dyDescent="0.3">
      <c r="A354" s="95"/>
      <c r="B354" s="92" t="s">
        <v>183</v>
      </c>
      <c r="C354" s="99">
        <v>200</v>
      </c>
      <c r="D354" s="99">
        <v>6</v>
      </c>
      <c r="E354" s="99">
        <v>2</v>
      </c>
      <c r="F354" s="99">
        <v>8</v>
      </c>
      <c r="G354" s="99">
        <v>80</v>
      </c>
      <c r="H354" s="100">
        <v>0.08</v>
      </c>
      <c r="I354" s="102">
        <v>1.4</v>
      </c>
      <c r="J354" s="101"/>
      <c r="K354" s="101"/>
      <c r="L354" s="99">
        <v>240</v>
      </c>
      <c r="M354" s="99">
        <v>180</v>
      </c>
      <c r="N354" s="99">
        <v>28</v>
      </c>
      <c r="O354" s="102">
        <v>0.2</v>
      </c>
    </row>
    <row r="355" spans="1:15" x14ac:dyDescent="0.3">
      <c r="A355" s="93" t="s">
        <v>179</v>
      </c>
      <c r="B355" s="92" t="s">
        <v>35</v>
      </c>
      <c r="C355" s="99">
        <v>150</v>
      </c>
      <c r="D355" s="102">
        <v>0.6</v>
      </c>
      <c r="E355" s="102">
        <v>0.6</v>
      </c>
      <c r="F355" s="102">
        <v>14.7</v>
      </c>
      <c r="G355" s="102">
        <v>70.5</v>
      </c>
      <c r="H355" s="100">
        <v>0.05</v>
      </c>
      <c r="I355" s="99">
        <v>15</v>
      </c>
      <c r="J355" s="102">
        <v>7.5</v>
      </c>
      <c r="K355" s="102">
        <v>0.3</v>
      </c>
      <c r="L355" s="99">
        <v>24</v>
      </c>
      <c r="M355" s="102">
        <v>16.5</v>
      </c>
      <c r="N355" s="102">
        <v>13.5</v>
      </c>
      <c r="O355" s="102">
        <v>3.3</v>
      </c>
    </row>
    <row r="356" spans="1:15" x14ac:dyDescent="0.3">
      <c r="A356" s="175" t="s">
        <v>256</v>
      </c>
      <c r="B356" s="175"/>
      <c r="C356" s="98">
        <v>350</v>
      </c>
      <c r="D356" s="100">
        <v>6.6</v>
      </c>
      <c r="E356" s="100">
        <v>2.6</v>
      </c>
      <c r="F356" s="100">
        <v>22.7</v>
      </c>
      <c r="G356" s="102">
        <v>150.5</v>
      </c>
      <c r="H356" s="100">
        <v>0.13</v>
      </c>
      <c r="I356" s="102">
        <v>16.399999999999999</v>
      </c>
      <c r="J356" s="102">
        <v>7.5</v>
      </c>
      <c r="K356" s="102">
        <v>0.3</v>
      </c>
      <c r="L356" s="99">
        <v>264</v>
      </c>
      <c r="M356" s="102">
        <v>196.5</v>
      </c>
      <c r="N356" s="102">
        <v>41.5</v>
      </c>
      <c r="O356" s="102">
        <v>3.5</v>
      </c>
    </row>
    <row r="357" spans="1:15" x14ac:dyDescent="0.3">
      <c r="A357" s="175" t="s">
        <v>37</v>
      </c>
      <c r="B357" s="175"/>
      <c r="C357" s="104">
        <v>1830</v>
      </c>
      <c r="D357" s="100">
        <v>71.739999999999995</v>
      </c>
      <c r="E357" s="100">
        <v>44.63</v>
      </c>
      <c r="F357" s="100">
        <v>183.29</v>
      </c>
      <c r="G357" s="100">
        <v>1451.96</v>
      </c>
      <c r="H357" s="102">
        <v>1.3</v>
      </c>
      <c r="I357" s="100">
        <v>77.25</v>
      </c>
      <c r="J357" s="100">
        <v>409.65</v>
      </c>
      <c r="K357" s="100">
        <v>6.26</v>
      </c>
      <c r="L357" s="100">
        <v>928.92</v>
      </c>
      <c r="M357" s="100">
        <v>1143.8599999999999</v>
      </c>
      <c r="N357" s="100">
        <v>323.33</v>
      </c>
      <c r="O357" s="100">
        <v>17.39</v>
      </c>
    </row>
  </sheetData>
  <mergeCells count="193">
    <mergeCell ref="A25:B25"/>
    <mergeCell ref="A26:O26"/>
    <mergeCell ref="A21:B21"/>
    <mergeCell ref="A22:O22"/>
    <mergeCell ref="L12:O12"/>
    <mergeCell ref="A15:O15"/>
    <mergeCell ref="A12:A13"/>
    <mergeCell ref="B12:B13"/>
    <mergeCell ref="C12:C13"/>
    <mergeCell ref="D12:F12"/>
    <mergeCell ref="G12:G13"/>
    <mergeCell ref="H12:K12"/>
    <mergeCell ref="A37:B37"/>
    <mergeCell ref="A38:B38"/>
    <mergeCell ref="A33:B33"/>
    <mergeCell ref="A34:O34"/>
    <mergeCell ref="A51:O51"/>
    <mergeCell ref="A54:B54"/>
    <mergeCell ref="A44:O44"/>
    <mergeCell ref="A41:A42"/>
    <mergeCell ref="B41:B42"/>
    <mergeCell ref="C41:C42"/>
    <mergeCell ref="D41:F41"/>
    <mergeCell ref="G41:G42"/>
    <mergeCell ref="H41:K41"/>
    <mergeCell ref="L41:O41"/>
    <mergeCell ref="D98:F98"/>
    <mergeCell ref="G98:G99"/>
    <mergeCell ref="H98:K98"/>
    <mergeCell ref="A84:O84"/>
    <mergeCell ref="A79:B79"/>
    <mergeCell ref="A80:O80"/>
    <mergeCell ref="A83:B83"/>
    <mergeCell ref="A73:O73"/>
    <mergeCell ref="A70:A71"/>
    <mergeCell ref="B70:B71"/>
    <mergeCell ref="C70:C71"/>
    <mergeCell ref="D70:F70"/>
    <mergeCell ref="G70:G71"/>
    <mergeCell ref="H70:K70"/>
    <mergeCell ref="L70:O70"/>
    <mergeCell ref="A148:B148"/>
    <mergeCell ref="A149:O149"/>
    <mergeCell ref="A141:O141"/>
    <mergeCell ref="A136:B136"/>
    <mergeCell ref="A137:O137"/>
    <mergeCell ref="A140:B140"/>
    <mergeCell ref="A130:O130"/>
    <mergeCell ref="A127:A128"/>
    <mergeCell ref="B127:B128"/>
    <mergeCell ref="C127:C128"/>
    <mergeCell ref="D127:F127"/>
    <mergeCell ref="G127:G128"/>
    <mergeCell ref="H127:K127"/>
    <mergeCell ref="L127:O127"/>
    <mergeCell ref="C156:C157"/>
    <mergeCell ref="D156:F156"/>
    <mergeCell ref="G156:G157"/>
    <mergeCell ref="H156:K156"/>
    <mergeCell ref="L156:O156"/>
    <mergeCell ref="A152:B152"/>
    <mergeCell ref="A153:B153"/>
    <mergeCell ref="A182:B182"/>
    <mergeCell ref="A177:B177"/>
    <mergeCell ref="A178:O178"/>
    <mergeCell ref="A181:B181"/>
    <mergeCell ref="A170:O170"/>
    <mergeCell ref="A165:B165"/>
    <mergeCell ref="A166:O166"/>
    <mergeCell ref="A169:B169"/>
    <mergeCell ref="A159:O159"/>
    <mergeCell ref="A156:A157"/>
    <mergeCell ref="B156:B157"/>
    <mergeCell ref="A207:B207"/>
    <mergeCell ref="A208:O208"/>
    <mergeCell ref="A199:B199"/>
    <mergeCell ref="A200:O200"/>
    <mergeCell ref="A195:B195"/>
    <mergeCell ref="A196:O196"/>
    <mergeCell ref="A188:O188"/>
    <mergeCell ref="A185:A186"/>
    <mergeCell ref="B185:B186"/>
    <mergeCell ref="C185:C186"/>
    <mergeCell ref="D185:F185"/>
    <mergeCell ref="G185:G186"/>
    <mergeCell ref="H185:K185"/>
    <mergeCell ref="L185:O185"/>
    <mergeCell ref="C215:C216"/>
    <mergeCell ref="D215:F215"/>
    <mergeCell ref="G215:G216"/>
    <mergeCell ref="H215:K215"/>
    <mergeCell ref="L215:O215"/>
    <mergeCell ref="A211:B211"/>
    <mergeCell ref="A212:B212"/>
    <mergeCell ref="A241:B241"/>
    <mergeCell ref="A236:B236"/>
    <mergeCell ref="A237:O237"/>
    <mergeCell ref="A240:B240"/>
    <mergeCell ref="A229:O229"/>
    <mergeCell ref="A224:B224"/>
    <mergeCell ref="A225:O225"/>
    <mergeCell ref="A228:B228"/>
    <mergeCell ref="A218:O218"/>
    <mergeCell ref="A215:A216"/>
    <mergeCell ref="B215:B216"/>
    <mergeCell ref="A265:B265"/>
    <mergeCell ref="A266:O266"/>
    <mergeCell ref="A269:B269"/>
    <mergeCell ref="A258:O258"/>
    <mergeCell ref="A253:B253"/>
    <mergeCell ref="A254:O254"/>
    <mergeCell ref="A257:B257"/>
    <mergeCell ref="A247:O247"/>
    <mergeCell ref="A244:A245"/>
    <mergeCell ref="B244:B245"/>
    <mergeCell ref="C244:C245"/>
    <mergeCell ref="D244:F244"/>
    <mergeCell ref="G244:G245"/>
    <mergeCell ref="H244:K244"/>
    <mergeCell ref="L244:O244"/>
    <mergeCell ref="C273:C274"/>
    <mergeCell ref="D273:F273"/>
    <mergeCell ref="G273:G274"/>
    <mergeCell ref="H273:K273"/>
    <mergeCell ref="L273:O273"/>
    <mergeCell ref="A270:B270"/>
    <mergeCell ref="A299:B299"/>
    <mergeCell ref="A294:B294"/>
    <mergeCell ref="A295:O295"/>
    <mergeCell ref="A298:B298"/>
    <mergeCell ref="A287:O287"/>
    <mergeCell ref="A282:B282"/>
    <mergeCell ref="A283:O283"/>
    <mergeCell ref="A286:B286"/>
    <mergeCell ref="A276:O276"/>
    <mergeCell ref="A273:A274"/>
    <mergeCell ref="B273:B274"/>
    <mergeCell ref="A316:O316"/>
    <mergeCell ref="A311:B311"/>
    <mergeCell ref="A312:O312"/>
    <mergeCell ref="A315:B315"/>
    <mergeCell ref="A305:O305"/>
    <mergeCell ref="A302:A303"/>
    <mergeCell ref="B302:B303"/>
    <mergeCell ref="C302:C303"/>
    <mergeCell ref="D302:F302"/>
    <mergeCell ref="G302:G303"/>
    <mergeCell ref="H302:K302"/>
    <mergeCell ref="L302:O302"/>
    <mergeCell ref="A327:B327"/>
    <mergeCell ref="A328:B328"/>
    <mergeCell ref="A323:B323"/>
    <mergeCell ref="A324:O324"/>
    <mergeCell ref="A357:B357"/>
    <mergeCell ref="A352:B352"/>
    <mergeCell ref="A353:O353"/>
    <mergeCell ref="A356:B356"/>
    <mergeCell ref="A345:O345"/>
    <mergeCell ref="A340:B340"/>
    <mergeCell ref="A341:O341"/>
    <mergeCell ref="A344:B344"/>
    <mergeCell ref="A334:O334"/>
    <mergeCell ref="A331:A332"/>
    <mergeCell ref="B331:B332"/>
    <mergeCell ref="C331:C332"/>
    <mergeCell ref="D331:F331"/>
    <mergeCell ref="G331:G332"/>
    <mergeCell ref="H331:K331"/>
    <mergeCell ref="L331:O331"/>
    <mergeCell ref="A7:O7"/>
    <mergeCell ref="A67:B67"/>
    <mergeCell ref="A62:B62"/>
    <mergeCell ref="A63:O63"/>
    <mergeCell ref="A66:B66"/>
    <mergeCell ref="A55:O55"/>
    <mergeCell ref="A50:B50"/>
    <mergeCell ref="A123:B123"/>
    <mergeCell ref="A124:B124"/>
    <mergeCell ref="A119:B119"/>
    <mergeCell ref="A120:O120"/>
    <mergeCell ref="A111:B111"/>
    <mergeCell ref="A90:B90"/>
    <mergeCell ref="A91:O91"/>
    <mergeCell ref="A94:B94"/>
    <mergeCell ref="A95:B95"/>
    <mergeCell ref="A112:O112"/>
    <mergeCell ref="A107:B107"/>
    <mergeCell ref="A108:O108"/>
    <mergeCell ref="L98:O98"/>
    <mergeCell ref="A101:O101"/>
    <mergeCell ref="A98:A99"/>
    <mergeCell ref="B98:B99"/>
    <mergeCell ref="C98:C9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1" manualBreakCount="11">
    <brk id="38" max="14" man="1"/>
    <brk id="67" max="14" man="1"/>
    <brk id="95" max="14" man="1"/>
    <brk id="124" max="14" man="1"/>
    <brk id="153" max="14" man="1"/>
    <brk id="182" max="14" man="1"/>
    <brk id="212" max="14" man="1"/>
    <brk id="241" max="14" man="1"/>
    <brk id="270" max="14" man="1"/>
    <brk id="299" max="14" man="1"/>
    <brk id="328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Z23"/>
  <sheetViews>
    <sheetView view="pageBreakPreview" topLeftCell="A22" zoomScale="60" workbookViewId="0">
      <selection activeCell="A2" sqref="A2:Z2"/>
    </sheetView>
  </sheetViews>
  <sheetFormatPr defaultColWidth="9.33203125" defaultRowHeight="16.5" x14ac:dyDescent="0.3"/>
  <cols>
    <col min="1" max="2" width="9.33203125" style="41" customWidth="1"/>
    <col min="3" max="3" width="34" style="41" customWidth="1"/>
    <col min="4" max="4" width="9.33203125" style="41" customWidth="1"/>
    <col min="5" max="5" width="7.33203125" style="41" customWidth="1"/>
    <col min="6" max="7" width="9.33203125" style="41" customWidth="1"/>
    <col min="8" max="8" width="6.5" style="41" customWidth="1"/>
    <col min="9" max="9" width="8.5" style="41" customWidth="1"/>
    <col min="10" max="10" width="11.6640625" style="41" customWidth="1"/>
    <col min="11" max="11" width="12.6640625" style="41" customWidth="1"/>
    <col min="12" max="13" width="9.33203125" style="41" customWidth="1"/>
    <col min="14" max="14" width="8" style="41" customWidth="1"/>
    <col min="15" max="15" width="9.5" style="41" customWidth="1"/>
    <col min="16" max="16" width="9.6640625" style="41" customWidth="1"/>
    <col min="17" max="17" width="8" style="41" customWidth="1"/>
    <col min="18" max="18" width="8.1640625" style="41" customWidth="1"/>
    <col min="19" max="19" width="8.5" style="41" customWidth="1"/>
    <col min="20" max="20" width="10.1640625" style="41" customWidth="1"/>
    <col min="21" max="21" width="9.33203125" style="41" customWidth="1"/>
    <col min="22" max="22" width="10" style="41" customWidth="1"/>
    <col min="23" max="23" width="9.1640625" style="41" customWidth="1"/>
    <col min="24" max="24" width="11.5" style="41" customWidth="1"/>
    <col min="25" max="25" width="9.33203125" style="41" customWidth="1"/>
    <col min="26" max="26" width="11.33203125" style="41" customWidth="1"/>
    <col min="27" max="1024" width="9.33203125" style="41" customWidth="1"/>
    <col min="1025" max="16384" width="9.33203125" style="41"/>
  </cols>
  <sheetData>
    <row r="1" spans="1:26" x14ac:dyDescent="0.3">
      <c r="U1" s="40"/>
      <c r="Z1" s="40" t="s">
        <v>268</v>
      </c>
    </row>
    <row r="2" spans="1:26" ht="39" customHeight="1" x14ac:dyDescent="0.3">
      <c r="A2" s="168" t="s">
        <v>629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4" spans="1:26" ht="16.5" customHeight="1" x14ac:dyDescent="0.3">
      <c r="A4" s="184"/>
      <c r="B4" s="184"/>
      <c r="C4" s="184"/>
      <c r="D4" s="184" t="s">
        <v>18</v>
      </c>
      <c r="E4" s="184" t="s">
        <v>158</v>
      </c>
      <c r="F4" s="184" t="s">
        <v>19</v>
      </c>
      <c r="G4" s="184"/>
      <c r="H4" s="184"/>
      <c r="I4" s="184"/>
      <c r="J4" s="184" t="s">
        <v>20</v>
      </c>
      <c r="K4" s="184" t="s">
        <v>541</v>
      </c>
      <c r="L4" s="184" t="s">
        <v>21</v>
      </c>
      <c r="M4" s="184"/>
      <c r="N4" s="184"/>
      <c r="O4" s="184"/>
      <c r="P4" s="184"/>
      <c r="Q4" s="184"/>
      <c r="R4" s="184" t="s">
        <v>22</v>
      </c>
      <c r="S4" s="184"/>
      <c r="T4" s="184"/>
      <c r="U4" s="184"/>
      <c r="V4" s="184"/>
      <c r="W4" s="184"/>
      <c r="X4" s="184"/>
      <c r="Y4" s="184"/>
      <c r="Z4" s="185" t="s">
        <v>538</v>
      </c>
    </row>
    <row r="5" spans="1:26" x14ac:dyDescent="0.3">
      <c r="A5" s="184"/>
      <c r="B5" s="184"/>
      <c r="C5" s="184"/>
      <c r="D5" s="184"/>
      <c r="E5" s="184"/>
      <c r="F5" s="110" t="s">
        <v>539</v>
      </c>
      <c r="G5" s="110" t="s">
        <v>540</v>
      </c>
      <c r="H5" s="110" t="s">
        <v>24</v>
      </c>
      <c r="I5" s="110" t="s">
        <v>25</v>
      </c>
      <c r="J5" s="184"/>
      <c r="K5" s="184"/>
      <c r="L5" s="110" t="s">
        <v>26</v>
      </c>
      <c r="M5" s="110" t="s">
        <v>542</v>
      </c>
      <c r="N5" s="110" t="s">
        <v>27</v>
      </c>
      <c r="O5" s="110" t="s">
        <v>28</v>
      </c>
      <c r="P5" s="110" t="s">
        <v>543</v>
      </c>
      <c r="Q5" s="110" t="s">
        <v>29</v>
      </c>
      <c r="R5" s="110" t="s">
        <v>30</v>
      </c>
      <c r="S5" s="110" t="s">
        <v>31</v>
      </c>
      <c r="T5" s="110" t="s">
        <v>32</v>
      </c>
      <c r="U5" s="110" t="s">
        <v>33</v>
      </c>
      <c r="V5" s="110" t="s">
        <v>544</v>
      </c>
      <c r="W5" s="110" t="s">
        <v>545</v>
      </c>
      <c r="X5" s="110" t="s">
        <v>546</v>
      </c>
      <c r="Y5" s="110" t="s">
        <v>547</v>
      </c>
      <c r="Z5" s="185"/>
    </row>
    <row r="6" spans="1:26" x14ac:dyDescent="0.3">
      <c r="A6" s="181" t="s">
        <v>261</v>
      </c>
      <c r="B6" s="181"/>
      <c r="C6" s="181"/>
      <c r="D6" s="76">
        <v>513</v>
      </c>
      <c r="E6" s="77">
        <f>I6/12</f>
        <v>4.7508333333333335</v>
      </c>
      <c r="F6" s="106">
        <v>25.35</v>
      </c>
      <c r="G6" s="106">
        <v>16.23</v>
      </c>
      <c r="H6" s="106">
        <v>15.32</v>
      </c>
      <c r="I6" s="106">
        <v>57.01</v>
      </c>
      <c r="J6" s="106">
        <v>472.14</v>
      </c>
      <c r="K6" s="106">
        <v>30.53</v>
      </c>
      <c r="L6" s="106">
        <v>0.26</v>
      </c>
      <c r="M6" s="106">
        <v>0.51</v>
      </c>
      <c r="N6" s="106">
        <v>41.25</v>
      </c>
      <c r="O6" s="106">
        <v>767.9</v>
      </c>
      <c r="P6" s="106">
        <v>0.26</v>
      </c>
      <c r="Q6" s="106">
        <v>1.87</v>
      </c>
      <c r="R6" s="106">
        <v>323.32</v>
      </c>
      <c r="S6" s="106">
        <v>389.81</v>
      </c>
      <c r="T6" s="106">
        <v>89.54</v>
      </c>
      <c r="U6" s="106">
        <v>3.39</v>
      </c>
      <c r="V6" s="106">
        <v>133.55000000000001</v>
      </c>
      <c r="W6" s="106">
        <v>35.869999999999997</v>
      </c>
      <c r="X6" s="106">
        <v>11.16</v>
      </c>
      <c r="Y6" s="106">
        <v>0.36</v>
      </c>
      <c r="Z6" s="106">
        <v>3.4000000000000002E-2</v>
      </c>
    </row>
    <row r="7" spans="1:26" x14ac:dyDescent="0.3">
      <c r="A7" s="181" t="s">
        <v>177</v>
      </c>
      <c r="B7" s="181"/>
      <c r="C7" s="181"/>
      <c r="D7" s="78"/>
      <c r="E7" s="79"/>
      <c r="F7" s="105">
        <v>25</v>
      </c>
      <c r="G7" s="111">
        <f>G6/F6</f>
        <v>0.64023668639053255</v>
      </c>
      <c r="H7" s="105">
        <v>23</v>
      </c>
      <c r="I7" s="105">
        <v>23</v>
      </c>
      <c r="J7" s="105">
        <v>24</v>
      </c>
      <c r="K7" s="111">
        <f>K6/K20</f>
        <v>0.10176666666666667</v>
      </c>
      <c r="L7" s="105">
        <v>22</v>
      </c>
      <c r="M7" s="111">
        <f>M6/M20</f>
        <v>0.36428571428571432</v>
      </c>
      <c r="N7" s="105">
        <v>69</v>
      </c>
      <c r="O7" s="105">
        <v>110</v>
      </c>
      <c r="P7" s="111">
        <f>P6/P20</f>
        <v>2.6000000000000002E-2</v>
      </c>
      <c r="Q7" s="105">
        <v>19</v>
      </c>
      <c r="R7" s="105">
        <v>29</v>
      </c>
      <c r="S7" s="105">
        <v>35</v>
      </c>
      <c r="T7" s="105">
        <v>36</v>
      </c>
      <c r="U7" s="105">
        <v>28</v>
      </c>
      <c r="V7" s="111">
        <f t="shared" ref="V7:Z7" si="0">V6/V20</f>
        <v>0.12140909090909092</v>
      </c>
      <c r="W7" s="111">
        <f t="shared" si="0"/>
        <v>0.35869999999999996</v>
      </c>
      <c r="X7" s="111">
        <f t="shared" si="0"/>
        <v>0.372</v>
      </c>
      <c r="Y7" s="111">
        <f t="shared" si="0"/>
        <v>0.12</v>
      </c>
      <c r="Z7" s="111">
        <f t="shared" si="0"/>
        <v>2.2666666666666668E-2</v>
      </c>
    </row>
    <row r="8" spans="1:26" x14ac:dyDescent="0.3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</row>
    <row r="9" spans="1:26" x14ac:dyDescent="0.3">
      <c r="A9" s="181" t="s">
        <v>262</v>
      </c>
      <c r="B9" s="181"/>
      <c r="C9" s="181"/>
      <c r="D9" s="76">
        <v>170</v>
      </c>
      <c r="E9" s="77">
        <f t="shared" ref="E9" si="1">I9/12</f>
        <v>1.9133333333333333</v>
      </c>
      <c r="F9" s="96">
        <v>2.1</v>
      </c>
      <c r="G9" s="96">
        <v>0</v>
      </c>
      <c r="H9" s="96">
        <v>4.32</v>
      </c>
      <c r="I9" s="96">
        <v>22.96</v>
      </c>
      <c r="J9" s="96">
        <v>144.02000000000001</v>
      </c>
      <c r="K9" s="96">
        <v>0</v>
      </c>
      <c r="L9" s="96">
        <v>0.08</v>
      </c>
      <c r="M9" s="96">
        <v>0.06</v>
      </c>
      <c r="N9" s="96">
        <v>15.84</v>
      </c>
      <c r="O9" s="96">
        <v>49.49</v>
      </c>
      <c r="P9" s="96">
        <v>0</v>
      </c>
      <c r="Q9" s="96">
        <v>0.97</v>
      </c>
      <c r="R9" s="96">
        <v>46.14</v>
      </c>
      <c r="S9" s="96">
        <v>52.45</v>
      </c>
      <c r="T9" s="96">
        <v>35.19</v>
      </c>
      <c r="U9" s="96">
        <v>3.85</v>
      </c>
      <c r="V9" s="96">
        <v>226.11</v>
      </c>
      <c r="W9" s="96">
        <v>3.46</v>
      </c>
      <c r="X9" s="96">
        <v>0.92</v>
      </c>
      <c r="Y9" s="96">
        <v>0.05</v>
      </c>
      <c r="Z9" s="96">
        <v>0.45</v>
      </c>
    </row>
    <row r="10" spans="1:26" x14ac:dyDescent="0.3">
      <c r="A10" s="181" t="s">
        <v>177</v>
      </c>
      <c r="B10" s="181"/>
      <c r="C10" s="181"/>
      <c r="D10" s="78"/>
      <c r="E10" s="79"/>
      <c r="F10" s="97">
        <v>2</v>
      </c>
      <c r="G10" s="111">
        <f>G9/F9</f>
        <v>0</v>
      </c>
      <c r="H10" s="97">
        <v>6</v>
      </c>
      <c r="I10" s="97">
        <v>9</v>
      </c>
      <c r="J10" s="97">
        <v>7</v>
      </c>
      <c r="K10" s="111">
        <f>K9/K20</f>
        <v>0</v>
      </c>
      <c r="L10" s="97">
        <v>7</v>
      </c>
      <c r="M10" s="111">
        <f>M9/M20</f>
        <v>4.2857142857142858E-2</v>
      </c>
      <c r="N10" s="97">
        <v>26</v>
      </c>
      <c r="O10" s="97">
        <v>7</v>
      </c>
      <c r="P10" s="111">
        <f>P9/P20</f>
        <v>0</v>
      </c>
      <c r="Q10" s="97">
        <v>10</v>
      </c>
      <c r="R10" s="97">
        <v>4</v>
      </c>
      <c r="S10" s="97">
        <v>5</v>
      </c>
      <c r="T10" s="97">
        <v>14</v>
      </c>
      <c r="U10" s="97">
        <v>32</v>
      </c>
      <c r="V10" s="111">
        <f t="shared" ref="V10:Z10" si="2">V9/V20</f>
        <v>0.20555454545454546</v>
      </c>
      <c r="W10" s="111">
        <f t="shared" si="2"/>
        <v>3.4599999999999999E-2</v>
      </c>
      <c r="X10" s="111">
        <f t="shared" si="2"/>
        <v>3.0666666666666668E-2</v>
      </c>
      <c r="Y10" s="111">
        <f t="shared" si="2"/>
        <v>1.6666666666666666E-2</v>
      </c>
      <c r="Z10" s="111">
        <f t="shared" si="2"/>
        <v>0.3</v>
      </c>
    </row>
    <row r="11" spans="1:26" x14ac:dyDescent="0.3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</row>
    <row r="12" spans="1:26" x14ac:dyDescent="0.3">
      <c r="A12" s="181" t="s">
        <v>263</v>
      </c>
      <c r="B12" s="181"/>
      <c r="C12" s="181"/>
      <c r="D12" s="74">
        <v>804</v>
      </c>
      <c r="E12" s="77">
        <f t="shared" ref="E12" si="3">I12/12</f>
        <v>6.7424999999999997</v>
      </c>
      <c r="F12" s="106">
        <v>34.43</v>
      </c>
      <c r="G12" s="106">
        <v>21.36</v>
      </c>
      <c r="H12" s="106">
        <v>21.3</v>
      </c>
      <c r="I12" s="106">
        <v>80.91</v>
      </c>
      <c r="J12" s="106">
        <v>656.51</v>
      </c>
      <c r="K12" s="106">
        <v>34.65</v>
      </c>
      <c r="L12" s="106">
        <v>0.56000000000000005</v>
      </c>
      <c r="M12" s="106">
        <v>0.68</v>
      </c>
      <c r="N12" s="106">
        <v>94.94</v>
      </c>
      <c r="O12" s="103">
        <v>1400.33</v>
      </c>
      <c r="P12" s="103">
        <v>1.76</v>
      </c>
      <c r="Q12" s="106">
        <v>6.32</v>
      </c>
      <c r="R12" s="106">
        <v>116.91</v>
      </c>
      <c r="S12" s="106">
        <v>471.49</v>
      </c>
      <c r="T12" s="106">
        <v>132.5</v>
      </c>
      <c r="U12" s="106">
        <v>6.21</v>
      </c>
      <c r="V12" s="106">
        <v>469.03</v>
      </c>
      <c r="W12" s="106">
        <v>53.71</v>
      </c>
      <c r="X12" s="106">
        <v>11.31</v>
      </c>
      <c r="Y12" s="106">
        <v>0.53</v>
      </c>
      <c r="Z12" s="103">
        <v>0.43</v>
      </c>
    </row>
    <row r="13" spans="1:26" x14ac:dyDescent="0.3">
      <c r="A13" s="181" t="s">
        <v>177</v>
      </c>
      <c r="B13" s="181"/>
      <c r="C13" s="181"/>
      <c r="D13" s="78"/>
      <c r="E13" s="79"/>
      <c r="F13" s="105">
        <v>34</v>
      </c>
      <c r="G13" s="111">
        <f>G12/F12</f>
        <v>0.62038919546906768</v>
      </c>
      <c r="H13" s="105">
        <v>32</v>
      </c>
      <c r="I13" s="105">
        <v>32</v>
      </c>
      <c r="J13" s="105">
        <v>33</v>
      </c>
      <c r="K13" s="111">
        <f>K12/K20</f>
        <v>0.11549999999999999</v>
      </c>
      <c r="L13" s="105">
        <v>47</v>
      </c>
      <c r="M13" s="111">
        <f>M12/M20</f>
        <v>0.48571428571428577</v>
      </c>
      <c r="N13" s="105">
        <v>158</v>
      </c>
      <c r="O13" s="105">
        <v>200</v>
      </c>
      <c r="P13" s="111">
        <f>P12/P20</f>
        <v>0.17599999999999999</v>
      </c>
      <c r="Q13" s="105">
        <v>63</v>
      </c>
      <c r="R13" s="105">
        <v>11</v>
      </c>
      <c r="S13" s="105">
        <v>43</v>
      </c>
      <c r="T13" s="105">
        <v>53</v>
      </c>
      <c r="U13" s="105">
        <v>52</v>
      </c>
      <c r="V13" s="111">
        <f t="shared" ref="V13:Z13" si="4">V12/V20</f>
        <v>0.42639090909090904</v>
      </c>
      <c r="W13" s="111">
        <f t="shared" si="4"/>
        <v>0.53710000000000002</v>
      </c>
      <c r="X13" s="111">
        <f t="shared" si="4"/>
        <v>0.377</v>
      </c>
      <c r="Y13" s="111">
        <f t="shared" si="4"/>
        <v>0.17666666666666667</v>
      </c>
      <c r="Z13" s="111">
        <f t="shared" si="4"/>
        <v>0.28666666666666668</v>
      </c>
    </row>
    <row r="14" spans="1:26" x14ac:dyDescent="0.3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</row>
    <row r="15" spans="1:26" x14ac:dyDescent="0.3">
      <c r="A15" s="181" t="s">
        <v>264</v>
      </c>
      <c r="B15" s="181"/>
      <c r="C15" s="181"/>
      <c r="D15" s="76">
        <v>350</v>
      </c>
      <c r="E15" s="77">
        <f t="shared" ref="E15" si="5">I15/12</f>
        <v>1.8916666666666666</v>
      </c>
      <c r="F15" s="96">
        <v>6.6</v>
      </c>
      <c r="G15" s="96">
        <v>6</v>
      </c>
      <c r="H15" s="96">
        <v>2.6</v>
      </c>
      <c r="I15" s="96">
        <v>22.7</v>
      </c>
      <c r="J15" s="96">
        <v>150.5</v>
      </c>
      <c r="K15" s="96">
        <v>6</v>
      </c>
      <c r="L15" s="96">
        <v>0.13</v>
      </c>
      <c r="M15" s="96">
        <v>0.03</v>
      </c>
      <c r="N15" s="96">
        <v>16.399999999999999</v>
      </c>
      <c r="O15" s="96">
        <v>7.5</v>
      </c>
      <c r="P15" s="96">
        <v>0</v>
      </c>
      <c r="Q15" s="96">
        <v>0.3</v>
      </c>
      <c r="R15" s="96">
        <v>264</v>
      </c>
      <c r="S15" s="96">
        <v>196.5</v>
      </c>
      <c r="T15" s="96">
        <v>41.5</v>
      </c>
      <c r="U15" s="96">
        <v>3.5</v>
      </c>
      <c r="V15" s="96">
        <v>205.01</v>
      </c>
      <c r="W15" s="96">
        <v>3</v>
      </c>
      <c r="X15" s="96">
        <v>0.45</v>
      </c>
      <c r="Y15" s="96">
        <v>0.02</v>
      </c>
      <c r="Z15" s="96">
        <v>0.02</v>
      </c>
    </row>
    <row r="16" spans="1:26" x14ac:dyDescent="0.3">
      <c r="A16" s="181" t="s">
        <v>177</v>
      </c>
      <c r="B16" s="181"/>
      <c r="C16" s="181"/>
      <c r="D16" s="78"/>
      <c r="E16" s="79"/>
      <c r="F16" s="97">
        <v>7</v>
      </c>
      <c r="G16" s="111">
        <f>G15/F15</f>
        <v>0.90909090909090917</v>
      </c>
      <c r="H16" s="97">
        <v>4</v>
      </c>
      <c r="I16" s="97">
        <v>9</v>
      </c>
      <c r="J16" s="97">
        <v>8</v>
      </c>
      <c r="K16" s="111">
        <f>K15/K20</f>
        <v>0.02</v>
      </c>
      <c r="L16" s="97">
        <v>11</v>
      </c>
      <c r="M16" s="111">
        <f>M15/M20</f>
        <v>2.1428571428571429E-2</v>
      </c>
      <c r="N16" s="97">
        <v>27</v>
      </c>
      <c r="O16" s="97">
        <v>1</v>
      </c>
      <c r="P16" s="111">
        <f>P15/P20</f>
        <v>0</v>
      </c>
      <c r="Q16" s="97">
        <v>3</v>
      </c>
      <c r="R16" s="97">
        <v>24</v>
      </c>
      <c r="S16" s="97">
        <v>18</v>
      </c>
      <c r="T16" s="97">
        <v>17</v>
      </c>
      <c r="U16" s="97">
        <v>29</v>
      </c>
      <c r="V16" s="111">
        <f t="shared" ref="V16:Z16" si="6">V15/V20</f>
        <v>0.18637272727272727</v>
      </c>
      <c r="W16" s="111">
        <f t="shared" si="6"/>
        <v>0.03</v>
      </c>
      <c r="X16" s="111">
        <f t="shared" si="6"/>
        <v>1.5000000000000001E-2</v>
      </c>
      <c r="Y16" s="111">
        <f t="shared" si="6"/>
        <v>6.6666666666666671E-3</v>
      </c>
      <c r="Z16" s="111">
        <f t="shared" si="6"/>
        <v>1.3333333333333334E-2</v>
      </c>
    </row>
    <row r="17" spans="1:26" x14ac:dyDescent="0.3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spans="1:26" x14ac:dyDescent="0.3">
      <c r="A18" s="181" t="s">
        <v>265</v>
      </c>
      <c r="B18" s="181"/>
      <c r="C18" s="181"/>
      <c r="D18" s="75">
        <v>1837</v>
      </c>
      <c r="E18" s="77">
        <f t="shared" ref="E18" si="7">I18/12</f>
        <v>15.333333333333334</v>
      </c>
      <c r="F18" s="107">
        <v>68</v>
      </c>
      <c r="G18" s="107">
        <f>G15+G12+G9+G6</f>
        <v>43.59</v>
      </c>
      <c r="H18" s="107">
        <v>44</v>
      </c>
      <c r="I18" s="107">
        <v>184</v>
      </c>
      <c r="J18" s="108">
        <v>1423</v>
      </c>
      <c r="K18" s="107">
        <f>K15+K12+K9+K6</f>
        <v>71.180000000000007</v>
      </c>
      <c r="L18" s="107">
        <v>1</v>
      </c>
      <c r="M18" s="107">
        <f>M15+M12+M9+M6</f>
        <v>1.28</v>
      </c>
      <c r="N18" s="107">
        <v>168</v>
      </c>
      <c r="O18" s="108">
        <v>2225</v>
      </c>
      <c r="P18" s="107">
        <f>P15+P12+P9+P6</f>
        <v>2.02</v>
      </c>
      <c r="Q18" s="107">
        <v>9</v>
      </c>
      <c r="R18" s="107">
        <v>750</v>
      </c>
      <c r="S18" s="108">
        <v>1110</v>
      </c>
      <c r="T18" s="107">
        <v>299</v>
      </c>
      <c r="U18" s="107">
        <v>17</v>
      </c>
      <c r="V18" s="107">
        <f t="shared" ref="V18:Z18" si="8">V15+V12+V9+V6</f>
        <v>1033.7</v>
      </c>
      <c r="W18" s="107">
        <f t="shared" si="8"/>
        <v>96.039999999999992</v>
      </c>
      <c r="X18" s="107">
        <f t="shared" si="8"/>
        <v>23.84</v>
      </c>
      <c r="Y18" s="107">
        <f t="shared" si="8"/>
        <v>0.96000000000000008</v>
      </c>
      <c r="Z18" s="107">
        <f t="shared" si="8"/>
        <v>0.93400000000000005</v>
      </c>
    </row>
    <row r="19" spans="1:26" x14ac:dyDescent="0.3">
      <c r="A19" s="181" t="s">
        <v>177</v>
      </c>
      <c r="B19" s="181"/>
      <c r="C19" s="181"/>
      <c r="D19" s="79"/>
      <c r="E19" s="79"/>
      <c r="F19" s="105">
        <v>68</v>
      </c>
      <c r="G19" s="111">
        <f>G18/F18</f>
        <v>0.64102941176470596</v>
      </c>
      <c r="H19" s="105">
        <v>65</v>
      </c>
      <c r="I19" s="105">
        <v>73</v>
      </c>
      <c r="J19" s="105">
        <v>71</v>
      </c>
      <c r="K19" s="111">
        <f>K18/K20</f>
        <v>0.23726666666666668</v>
      </c>
      <c r="L19" s="109">
        <v>0.86</v>
      </c>
      <c r="M19" s="111">
        <f>M18/M20</f>
        <v>0.91428571428571437</v>
      </c>
      <c r="N19" s="109">
        <v>2.81</v>
      </c>
      <c r="O19" s="109">
        <v>3.18</v>
      </c>
      <c r="P19" s="111">
        <f>P18/P20</f>
        <v>0.20200000000000001</v>
      </c>
      <c r="Q19" s="109">
        <v>0.85</v>
      </c>
      <c r="R19" s="109">
        <v>0.68</v>
      </c>
      <c r="S19" s="109">
        <v>1.01</v>
      </c>
      <c r="T19" s="109">
        <v>1.19</v>
      </c>
      <c r="U19" s="109">
        <v>1.41</v>
      </c>
      <c r="V19" s="111">
        <f t="shared" ref="V19:Z19" si="9">V18/V20</f>
        <v>0.93972727272727274</v>
      </c>
      <c r="W19" s="111">
        <f t="shared" si="9"/>
        <v>0.96039999999999992</v>
      </c>
      <c r="X19" s="111">
        <f t="shared" si="9"/>
        <v>0.79466666666666663</v>
      </c>
      <c r="Y19" s="111">
        <f t="shared" si="9"/>
        <v>0.32</v>
      </c>
      <c r="Z19" s="111">
        <f t="shared" si="9"/>
        <v>0.6226666666666667</v>
      </c>
    </row>
    <row r="20" spans="1:26" ht="49.5" x14ac:dyDescent="0.3">
      <c r="A20" s="181" t="s">
        <v>252</v>
      </c>
      <c r="B20" s="181"/>
      <c r="C20" s="181"/>
      <c r="D20" s="79"/>
      <c r="E20" s="79"/>
      <c r="F20" s="43">
        <v>100</v>
      </c>
      <c r="G20" s="43" t="s">
        <v>548</v>
      </c>
      <c r="H20" s="43">
        <v>67</v>
      </c>
      <c r="I20" s="43">
        <v>250</v>
      </c>
      <c r="J20" s="44">
        <v>2000</v>
      </c>
      <c r="K20" s="44">
        <v>300</v>
      </c>
      <c r="L20" s="43">
        <v>1</v>
      </c>
      <c r="M20" s="112">
        <v>1.4</v>
      </c>
      <c r="N20" s="43">
        <v>60</v>
      </c>
      <c r="O20" s="43">
        <v>700</v>
      </c>
      <c r="P20" s="43">
        <v>10</v>
      </c>
      <c r="Q20" s="43">
        <v>10</v>
      </c>
      <c r="R20" s="44">
        <v>1100</v>
      </c>
      <c r="S20" s="44">
        <v>1100</v>
      </c>
      <c r="T20" s="43">
        <v>250</v>
      </c>
      <c r="U20" s="43">
        <v>12</v>
      </c>
      <c r="V20" s="44">
        <v>1100</v>
      </c>
      <c r="W20" s="44">
        <v>100</v>
      </c>
      <c r="X20" s="43">
        <v>30</v>
      </c>
      <c r="Y20" s="43">
        <v>3</v>
      </c>
      <c r="Z20" s="112">
        <v>1.5</v>
      </c>
    </row>
    <row r="23" spans="1:26" x14ac:dyDescent="0.3">
      <c r="F23" s="42"/>
      <c r="G23" s="42"/>
      <c r="H23" s="42"/>
      <c r="I23" s="42"/>
      <c r="J23" s="42"/>
      <c r="K23" s="42"/>
    </row>
  </sheetData>
  <mergeCells count="25">
    <mergeCell ref="A14:Z14"/>
    <mergeCell ref="A11:Z11"/>
    <mergeCell ref="A8:Z8"/>
    <mergeCell ref="K4:K5"/>
    <mergeCell ref="Z4:Z5"/>
    <mergeCell ref="R4:Y4"/>
    <mergeCell ref="A4:C5"/>
    <mergeCell ref="D4:D5"/>
    <mergeCell ref="E4:E5"/>
    <mergeCell ref="F4:I4"/>
    <mergeCell ref="J4:J5"/>
    <mergeCell ref="L4:Q4"/>
    <mergeCell ref="A12:C12"/>
    <mergeCell ref="A13:C13"/>
    <mergeCell ref="A2:Z2"/>
    <mergeCell ref="A6:C6"/>
    <mergeCell ref="A7:C7"/>
    <mergeCell ref="A9:C9"/>
    <mergeCell ref="A10:C10"/>
    <mergeCell ref="A20:C20"/>
    <mergeCell ref="A19:C19"/>
    <mergeCell ref="A15:C15"/>
    <mergeCell ref="A16:C16"/>
    <mergeCell ref="A18:C18"/>
    <mergeCell ref="A17:Z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K123"/>
  <sheetViews>
    <sheetView view="pageBreakPreview" topLeftCell="A112" zoomScale="60" workbookViewId="0">
      <selection activeCell="A2" sqref="A2:Q2"/>
    </sheetView>
  </sheetViews>
  <sheetFormatPr defaultColWidth="9.33203125" defaultRowHeight="16.5" x14ac:dyDescent="0.3"/>
  <cols>
    <col min="1" max="1" width="6" style="113" customWidth="1"/>
    <col min="2" max="2" width="16.6640625" style="113" customWidth="1"/>
    <col min="3" max="3" width="7.1640625" style="113" customWidth="1"/>
    <col min="4" max="4" width="13.6640625" style="113" customWidth="1"/>
    <col min="5" max="5" width="10.5" style="113" customWidth="1"/>
    <col min="6" max="6" width="8.6640625" style="113" customWidth="1"/>
    <col min="7" max="7" width="11" style="113" customWidth="1"/>
    <col min="8" max="8" width="17" style="113" customWidth="1"/>
    <col min="9" max="9" width="5.6640625" style="113" customWidth="1"/>
    <col min="10" max="10" width="8" style="114" customWidth="1"/>
    <col min="11" max="13" width="6.6640625" style="114" customWidth="1"/>
    <col min="14" max="14" width="5.6640625" style="114" customWidth="1"/>
    <col min="15" max="16" width="9" style="114" bestFit="1" customWidth="1"/>
    <col min="17" max="17" width="9.5" style="114" customWidth="1"/>
    <col min="18" max="1025" width="10.5" style="130" customWidth="1"/>
    <col min="1026" max="16384" width="9.33203125" style="62"/>
  </cols>
  <sheetData>
    <row r="1" spans="1:17" s="62" customFormat="1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5" t="s">
        <v>269</v>
      </c>
    </row>
    <row r="2" spans="1:17" s="62" customFormat="1" ht="41.25" customHeight="1" x14ac:dyDescent="0.3">
      <c r="A2" s="195" t="s">
        <v>630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s="62" customForma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4"/>
      <c r="K3" s="114"/>
      <c r="L3" s="114"/>
      <c r="M3" s="114"/>
      <c r="N3" s="114"/>
      <c r="O3" s="114"/>
      <c r="P3" s="114"/>
      <c r="Q3" s="114"/>
    </row>
    <row r="4" spans="1:17" s="62" customFormat="1" x14ac:dyDescent="0.3">
      <c r="A4" s="196" t="s">
        <v>252</v>
      </c>
      <c r="B4" s="196"/>
      <c r="C4" s="196"/>
      <c r="D4" s="116"/>
      <c r="E4" s="117">
        <v>100</v>
      </c>
      <c r="F4" s="117">
        <v>67</v>
      </c>
      <c r="G4" s="117">
        <v>250</v>
      </c>
      <c r="H4" s="118">
        <v>2000</v>
      </c>
      <c r="I4" s="113"/>
      <c r="J4" s="114"/>
      <c r="K4" s="114"/>
      <c r="L4" s="114"/>
      <c r="M4" s="114"/>
      <c r="N4" s="114"/>
      <c r="O4" s="114"/>
      <c r="P4" s="114"/>
      <c r="Q4" s="114"/>
    </row>
    <row r="5" spans="1:17" s="62" customForma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4"/>
      <c r="K5" s="114"/>
      <c r="L5" s="114"/>
      <c r="M5" s="114"/>
      <c r="N5" s="114"/>
      <c r="O5" s="114"/>
      <c r="P5" s="114"/>
      <c r="Q5" s="114"/>
    </row>
    <row r="6" spans="1:17" s="62" customFormat="1" x14ac:dyDescent="0.3">
      <c r="A6" s="187" t="s">
        <v>34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</row>
    <row r="7" spans="1:17" s="62" customFormat="1" x14ac:dyDescent="0.3">
      <c r="A7" s="188" t="s">
        <v>43</v>
      </c>
      <c r="B7" s="188"/>
      <c r="C7" s="188"/>
      <c r="D7" s="188" t="s">
        <v>159</v>
      </c>
      <c r="E7" s="193" t="s">
        <v>19</v>
      </c>
      <c r="F7" s="193"/>
      <c r="G7" s="193"/>
      <c r="H7" s="188" t="s">
        <v>44</v>
      </c>
      <c r="J7" s="194" t="s">
        <v>45</v>
      </c>
      <c r="K7" s="194"/>
      <c r="L7" s="194"/>
      <c r="M7" s="194"/>
      <c r="N7" s="121"/>
      <c r="O7" s="194" t="s">
        <v>46</v>
      </c>
      <c r="P7" s="194"/>
      <c r="Q7" s="194"/>
    </row>
    <row r="8" spans="1:17" s="62" customFormat="1" x14ac:dyDescent="0.3">
      <c r="A8" s="189"/>
      <c r="B8" s="190"/>
      <c r="C8" s="191"/>
      <c r="D8" s="192"/>
      <c r="E8" s="119" t="s">
        <v>23</v>
      </c>
      <c r="F8" s="119" t="s">
        <v>24</v>
      </c>
      <c r="G8" s="119" t="s">
        <v>25</v>
      </c>
      <c r="H8" s="192"/>
      <c r="J8" s="120" t="s">
        <v>23</v>
      </c>
      <c r="K8" s="120" t="s">
        <v>24</v>
      </c>
      <c r="L8" s="120" t="s">
        <v>25</v>
      </c>
      <c r="M8" s="120" t="s">
        <v>47</v>
      </c>
      <c r="N8" s="121"/>
      <c r="O8" s="120" t="s">
        <v>23</v>
      </c>
      <c r="P8" s="120" t="s">
        <v>24</v>
      </c>
      <c r="Q8" s="120" t="s">
        <v>25</v>
      </c>
    </row>
    <row r="9" spans="1:17" s="62" customFormat="1" x14ac:dyDescent="0.3">
      <c r="A9" s="186" t="s">
        <v>1</v>
      </c>
      <c r="B9" s="186"/>
      <c r="C9" s="186"/>
      <c r="D9" s="122">
        <f>G9/12</f>
        <v>4.6375000000000002</v>
      </c>
      <c r="E9" s="123">
        <v>19.87</v>
      </c>
      <c r="F9" s="123">
        <v>14.41</v>
      </c>
      <c r="G9" s="123">
        <v>55.65</v>
      </c>
      <c r="H9" s="123">
        <v>434.07</v>
      </c>
      <c r="I9" s="38"/>
      <c r="J9" s="124">
        <v>20</v>
      </c>
      <c r="K9" s="124">
        <v>22</v>
      </c>
      <c r="L9" s="124">
        <v>22</v>
      </c>
      <c r="M9" s="124">
        <v>22</v>
      </c>
      <c r="N9" s="38"/>
      <c r="O9" s="125">
        <v>18</v>
      </c>
      <c r="P9" s="125">
        <v>30</v>
      </c>
      <c r="Q9" s="125">
        <v>51</v>
      </c>
    </row>
    <row r="10" spans="1:17" s="62" customFormat="1" x14ac:dyDescent="0.3">
      <c r="A10" s="186" t="s">
        <v>2</v>
      </c>
      <c r="B10" s="186"/>
      <c r="C10" s="186"/>
      <c r="D10" s="122">
        <f t="shared" ref="D10:D21" si="0">G10/12</f>
        <v>4.458333333333333</v>
      </c>
      <c r="E10" s="123">
        <v>24.07</v>
      </c>
      <c r="F10" s="123">
        <v>15.46</v>
      </c>
      <c r="G10" s="126">
        <v>53.5</v>
      </c>
      <c r="H10" s="123">
        <v>449.77</v>
      </c>
      <c r="I10" s="38"/>
      <c r="J10" s="124">
        <v>24</v>
      </c>
      <c r="K10" s="124">
        <v>23</v>
      </c>
      <c r="L10" s="124">
        <v>21</v>
      </c>
      <c r="M10" s="124">
        <v>22</v>
      </c>
      <c r="N10" s="38"/>
      <c r="O10" s="125">
        <v>21</v>
      </c>
      <c r="P10" s="125">
        <v>31</v>
      </c>
      <c r="Q10" s="125">
        <v>48</v>
      </c>
    </row>
    <row r="11" spans="1:17" s="62" customFormat="1" x14ac:dyDescent="0.3">
      <c r="A11" s="186" t="s">
        <v>3</v>
      </c>
      <c r="B11" s="186"/>
      <c r="C11" s="186"/>
      <c r="D11" s="122">
        <f t="shared" si="0"/>
        <v>5.1858333333333331</v>
      </c>
      <c r="E11" s="123">
        <v>26.92</v>
      </c>
      <c r="F11" s="123">
        <v>13.91</v>
      </c>
      <c r="G11" s="123">
        <v>62.23</v>
      </c>
      <c r="H11" s="123">
        <v>484.13</v>
      </c>
      <c r="I11" s="38"/>
      <c r="J11" s="124">
        <v>27</v>
      </c>
      <c r="K11" s="124">
        <v>21</v>
      </c>
      <c r="L11" s="124">
        <v>25</v>
      </c>
      <c r="M11" s="124">
        <v>24</v>
      </c>
      <c r="N11" s="38"/>
      <c r="O11" s="125">
        <v>22</v>
      </c>
      <c r="P11" s="125">
        <v>26</v>
      </c>
      <c r="Q11" s="125">
        <v>51</v>
      </c>
    </row>
    <row r="12" spans="1:17" s="62" customFormat="1" x14ac:dyDescent="0.3">
      <c r="A12" s="186" t="s">
        <v>4</v>
      </c>
      <c r="B12" s="186"/>
      <c r="C12" s="186"/>
      <c r="D12" s="122">
        <f t="shared" si="0"/>
        <v>4.7616666666666667</v>
      </c>
      <c r="E12" s="123">
        <v>29.62</v>
      </c>
      <c r="F12" s="123">
        <v>16.38</v>
      </c>
      <c r="G12" s="123">
        <v>57.14</v>
      </c>
      <c r="H12" s="123">
        <v>507.17</v>
      </c>
      <c r="I12" s="38"/>
      <c r="J12" s="124">
        <v>30</v>
      </c>
      <c r="K12" s="124">
        <v>24</v>
      </c>
      <c r="L12" s="124">
        <v>23</v>
      </c>
      <c r="M12" s="124">
        <v>25</v>
      </c>
      <c r="N12" s="38"/>
      <c r="O12" s="125">
        <v>23</v>
      </c>
      <c r="P12" s="125">
        <v>29</v>
      </c>
      <c r="Q12" s="125">
        <v>45</v>
      </c>
    </row>
    <row r="13" spans="1:17" s="62" customFormat="1" x14ac:dyDescent="0.3">
      <c r="A13" s="186" t="s">
        <v>5</v>
      </c>
      <c r="B13" s="186"/>
      <c r="C13" s="186"/>
      <c r="D13" s="122">
        <f t="shared" si="0"/>
        <v>4.6375000000000002</v>
      </c>
      <c r="E13" s="123">
        <v>19.87</v>
      </c>
      <c r="F13" s="123">
        <v>14.41</v>
      </c>
      <c r="G13" s="123">
        <v>55.65</v>
      </c>
      <c r="H13" s="123">
        <v>434.07</v>
      </c>
      <c r="I13" s="38"/>
      <c r="J13" s="124">
        <v>20</v>
      </c>
      <c r="K13" s="124">
        <v>22</v>
      </c>
      <c r="L13" s="124">
        <v>22</v>
      </c>
      <c r="M13" s="124">
        <v>22</v>
      </c>
      <c r="N13" s="38"/>
      <c r="O13" s="125">
        <v>18</v>
      </c>
      <c r="P13" s="125">
        <v>30</v>
      </c>
      <c r="Q13" s="125">
        <v>51</v>
      </c>
    </row>
    <row r="14" spans="1:17" s="62" customFormat="1" x14ac:dyDescent="0.3">
      <c r="A14" s="186" t="s">
        <v>489</v>
      </c>
      <c r="B14" s="186"/>
      <c r="C14" s="186"/>
      <c r="D14" s="122">
        <f t="shared" si="0"/>
        <v>4.3549999999999995</v>
      </c>
      <c r="E14" s="126">
        <v>29.3</v>
      </c>
      <c r="F14" s="123">
        <v>14.12</v>
      </c>
      <c r="G14" s="123">
        <v>52.26</v>
      </c>
      <c r="H14" s="123">
        <v>454.91</v>
      </c>
      <c r="I14" s="38"/>
      <c r="J14" s="124">
        <v>29</v>
      </c>
      <c r="K14" s="124">
        <v>21</v>
      </c>
      <c r="L14" s="124">
        <v>21</v>
      </c>
      <c r="M14" s="124">
        <v>23</v>
      </c>
      <c r="N14" s="38"/>
      <c r="O14" s="125">
        <v>26</v>
      </c>
      <c r="P14" s="125">
        <v>28</v>
      </c>
      <c r="Q14" s="125">
        <v>46</v>
      </c>
    </row>
    <row r="15" spans="1:17" s="62" customFormat="1" x14ac:dyDescent="0.3">
      <c r="A15" s="186" t="s">
        <v>6</v>
      </c>
      <c r="B15" s="186"/>
      <c r="C15" s="186"/>
      <c r="D15" s="122">
        <f t="shared" si="0"/>
        <v>4.4216666666666669</v>
      </c>
      <c r="E15" s="123">
        <v>22.42</v>
      </c>
      <c r="F15" s="123">
        <v>16.37</v>
      </c>
      <c r="G15" s="123">
        <v>53.06</v>
      </c>
      <c r="H15" s="123">
        <v>452.42</v>
      </c>
      <c r="I15" s="38"/>
      <c r="J15" s="124">
        <v>22</v>
      </c>
      <c r="K15" s="124">
        <v>24</v>
      </c>
      <c r="L15" s="124">
        <v>21</v>
      </c>
      <c r="M15" s="124">
        <v>23</v>
      </c>
      <c r="N15" s="38"/>
      <c r="O15" s="125">
        <v>20</v>
      </c>
      <c r="P15" s="125">
        <v>33</v>
      </c>
      <c r="Q15" s="125">
        <v>47</v>
      </c>
    </row>
    <row r="16" spans="1:17" s="62" customFormat="1" x14ac:dyDescent="0.3">
      <c r="A16" s="186" t="s">
        <v>7</v>
      </c>
      <c r="B16" s="186"/>
      <c r="C16" s="186"/>
      <c r="D16" s="122">
        <f t="shared" si="0"/>
        <v>5.18</v>
      </c>
      <c r="E16" s="123">
        <v>24.26</v>
      </c>
      <c r="F16" s="123">
        <v>15.39</v>
      </c>
      <c r="G16" s="123">
        <v>62.16</v>
      </c>
      <c r="H16" s="123">
        <v>485.74</v>
      </c>
      <c r="I16" s="38"/>
      <c r="J16" s="124">
        <v>24</v>
      </c>
      <c r="K16" s="124">
        <v>23</v>
      </c>
      <c r="L16" s="124">
        <v>25</v>
      </c>
      <c r="M16" s="124">
        <v>24</v>
      </c>
      <c r="N16" s="38"/>
      <c r="O16" s="125">
        <v>20</v>
      </c>
      <c r="P16" s="125">
        <v>29</v>
      </c>
      <c r="Q16" s="125">
        <v>51</v>
      </c>
    </row>
    <row r="17" spans="1:17" s="62" customFormat="1" x14ac:dyDescent="0.3">
      <c r="A17" s="186" t="s">
        <v>8</v>
      </c>
      <c r="B17" s="186"/>
      <c r="C17" s="186"/>
      <c r="D17" s="122">
        <f t="shared" si="0"/>
        <v>4.6574999999999998</v>
      </c>
      <c r="E17" s="123">
        <v>27.06</v>
      </c>
      <c r="F17" s="123">
        <v>16.16</v>
      </c>
      <c r="G17" s="123">
        <v>55.89</v>
      </c>
      <c r="H17" s="123">
        <v>490.79</v>
      </c>
      <c r="I17" s="38"/>
      <c r="J17" s="124">
        <v>27</v>
      </c>
      <c r="K17" s="124">
        <v>24</v>
      </c>
      <c r="L17" s="124">
        <v>22</v>
      </c>
      <c r="M17" s="124">
        <v>25</v>
      </c>
      <c r="N17" s="38"/>
      <c r="O17" s="125">
        <v>22</v>
      </c>
      <c r="P17" s="125">
        <v>30</v>
      </c>
      <c r="Q17" s="125">
        <v>46</v>
      </c>
    </row>
    <row r="18" spans="1:17" s="62" customFormat="1" x14ac:dyDescent="0.3">
      <c r="A18" s="186" t="s">
        <v>9</v>
      </c>
      <c r="B18" s="186"/>
      <c r="C18" s="186"/>
      <c r="D18" s="122">
        <f t="shared" si="0"/>
        <v>5.09</v>
      </c>
      <c r="E18" s="123">
        <v>23.19</v>
      </c>
      <c r="F18" s="123">
        <v>16.28</v>
      </c>
      <c r="G18" s="123">
        <v>61.08</v>
      </c>
      <c r="H18" s="123">
        <v>486.22</v>
      </c>
      <c r="I18" s="38"/>
      <c r="J18" s="124">
        <v>23</v>
      </c>
      <c r="K18" s="124">
        <v>24</v>
      </c>
      <c r="L18" s="124">
        <v>24</v>
      </c>
      <c r="M18" s="124">
        <v>24</v>
      </c>
      <c r="N18" s="38"/>
      <c r="O18" s="125">
        <v>19</v>
      </c>
      <c r="P18" s="125">
        <v>30</v>
      </c>
      <c r="Q18" s="125">
        <v>50</v>
      </c>
    </row>
    <row r="19" spans="1:17" s="62" customFormat="1" x14ac:dyDescent="0.3">
      <c r="A19" s="186" t="s">
        <v>10</v>
      </c>
      <c r="B19" s="186"/>
      <c r="C19" s="186"/>
      <c r="D19" s="122">
        <f t="shared" si="0"/>
        <v>4.9799999999999995</v>
      </c>
      <c r="E19" s="123">
        <v>27.45</v>
      </c>
      <c r="F19" s="123">
        <v>14.01</v>
      </c>
      <c r="G19" s="123">
        <v>59.76</v>
      </c>
      <c r="H19" s="123">
        <v>476.67</v>
      </c>
      <c r="I19" s="38"/>
      <c r="J19" s="124">
        <v>27</v>
      </c>
      <c r="K19" s="124">
        <v>21</v>
      </c>
      <c r="L19" s="124">
        <v>24</v>
      </c>
      <c r="M19" s="124">
        <v>24</v>
      </c>
      <c r="N19" s="38"/>
      <c r="O19" s="125">
        <v>23</v>
      </c>
      <c r="P19" s="125">
        <v>26</v>
      </c>
      <c r="Q19" s="125">
        <v>50</v>
      </c>
    </row>
    <row r="20" spans="1:17" s="62" customFormat="1" x14ac:dyDescent="0.3">
      <c r="A20" s="186" t="s">
        <v>490</v>
      </c>
      <c r="B20" s="186"/>
      <c r="C20" s="186"/>
      <c r="D20" s="122">
        <f t="shared" si="0"/>
        <v>4.6441666666666661</v>
      </c>
      <c r="E20" s="123">
        <v>30.21</v>
      </c>
      <c r="F20" s="123">
        <v>16.97</v>
      </c>
      <c r="G20" s="123">
        <v>55.73</v>
      </c>
      <c r="H20" s="123">
        <v>509.74</v>
      </c>
      <c r="I20" s="38"/>
      <c r="J20" s="124">
        <v>30</v>
      </c>
      <c r="K20" s="124">
        <v>25</v>
      </c>
      <c r="L20" s="124">
        <v>22</v>
      </c>
      <c r="M20" s="124">
        <v>25</v>
      </c>
      <c r="N20" s="38"/>
      <c r="O20" s="125">
        <v>24</v>
      </c>
      <c r="P20" s="125">
        <v>30</v>
      </c>
      <c r="Q20" s="125">
        <v>44</v>
      </c>
    </row>
    <row r="21" spans="1:17" s="127" customFormat="1" x14ac:dyDescent="0.3">
      <c r="A21" s="186" t="s">
        <v>48</v>
      </c>
      <c r="B21" s="186"/>
      <c r="C21" s="186"/>
      <c r="D21" s="122">
        <f t="shared" si="0"/>
        <v>4.7508333333333335</v>
      </c>
      <c r="E21" s="123">
        <v>25.35</v>
      </c>
      <c r="F21" s="123">
        <v>15.32</v>
      </c>
      <c r="G21" s="123">
        <v>57.01</v>
      </c>
      <c r="H21" s="123">
        <v>472.14</v>
      </c>
      <c r="I21" s="38"/>
      <c r="J21" s="124">
        <v>25</v>
      </c>
      <c r="K21" s="124">
        <v>23</v>
      </c>
      <c r="L21" s="124">
        <v>23</v>
      </c>
      <c r="M21" s="124">
        <v>24</v>
      </c>
      <c r="N21" s="38"/>
      <c r="O21" s="125">
        <v>21</v>
      </c>
      <c r="P21" s="125">
        <v>29</v>
      </c>
      <c r="Q21" s="125">
        <v>48</v>
      </c>
    </row>
    <row r="22" spans="1:17" s="62" customFormat="1" x14ac:dyDescent="0.3">
      <c r="J22" s="121"/>
      <c r="K22" s="121"/>
      <c r="L22" s="121"/>
      <c r="M22" s="121"/>
      <c r="N22" s="121"/>
      <c r="O22" s="121"/>
      <c r="P22" s="121"/>
      <c r="Q22" s="121"/>
    </row>
    <row r="23" spans="1:17" s="113" customFormat="1" x14ac:dyDescent="0.3">
      <c r="A23" s="187" t="s">
        <v>253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</row>
    <row r="24" spans="1:17" s="113" customFormat="1" x14ac:dyDescent="0.3">
      <c r="A24" s="188" t="s">
        <v>43</v>
      </c>
      <c r="B24" s="188"/>
      <c r="C24" s="188"/>
      <c r="D24" s="188" t="s">
        <v>159</v>
      </c>
      <c r="E24" s="193" t="s">
        <v>19</v>
      </c>
      <c r="F24" s="193"/>
      <c r="G24" s="193"/>
      <c r="H24" s="188" t="s">
        <v>44</v>
      </c>
      <c r="I24" s="62"/>
      <c r="J24" s="194" t="s">
        <v>45</v>
      </c>
      <c r="K24" s="194"/>
      <c r="L24" s="194"/>
      <c r="M24" s="194"/>
      <c r="N24" s="121"/>
      <c r="O24" s="194" t="s">
        <v>46</v>
      </c>
      <c r="P24" s="194"/>
      <c r="Q24" s="194"/>
    </row>
    <row r="25" spans="1:17" s="113" customFormat="1" x14ac:dyDescent="0.3">
      <c r="A25" s="189"/>
      <c r="B25" s="190"/>
      <c r="C25" s="191"/>
      <c r="D25" s="192"/>
      <c r="E25" s="119" t="s">
        <v>23</v>
      </c>
      <c r="F25" s="119" t="s">
        <v>24</v>
      </c>
      <c r="G25" s="119" t="s">
        <v>25</v>
      </c>
      <c r="H25" s="192"/>
      <c r="I25" s="62"/>
      <c r="J25" s="120" t="s">
        <v>23</v>
      </c>
      <c r="K25" s="120" t="s">
        <v>24</v>
      </c>
      <c r="L25" s="120" t="s">
        <v>25</v>
      </c>
      <c r="M25" s="120" t="s">
        <v>47</v>
      </c>
      <c r="N25" s="121"/>
      <c r="O25" s="120" t="s">
        <v>23</v>
      </c>
      <c r="P25" s="120" t="s">
        <v>24</v>
      </c>
      <c r="Q25" s="120" t="s">
        <v>25</v>
      </c>
    </row>
    <row r="26" spans="1:17" s="113" customFormat="1" x14ac:dyDescent="0.3">
      <c r="A26" s="186" t="s">
        <v>1</v>
      </c>
      <c r="B26" s="186"/>
      <c r="C26" s="186"/>
      <c r="D26" s="122">
        <f>G26/12</f>
        <v>1.9133333333333333</v>
      </c>
      <c r="E26" s="126">
        <v>2.1</v>
      </c>
      <c r="F26" s="123">
        <v>4.32</v>
      </c>
      <c r="G26" s="123">
        <v>22.96</v>
      </c>
      <c r="H26" s="123">
        <v>144.02000000000001</v>
      </c>
      <c r="I26" s="38"/>
      <c r="J26" s="124">
        <v>2</v>
      </c>
      <c r="K26" s="124">
        <v>6</v>
      </c>
      <c r="L26" s="124">
        <v>9</v>
      </c>
      <c r="M26" s="124">
        <v>7</v>
      </c>
      <c r="N26" s="38"/>
      <c r="O26" s="125">
        <v>6</v>
      </c>
      <c r="P26" s="125">
        <v>27</v>
      </c>
      <c r="Q26" s="125">
        <v>64</v>
      </c>
    </row>
    <row r="27" spans="1:17" s="113" customFormat="1" x14ac:dyDescent="0.3">
      <c r="A27" s="186" t="s">
        <v>2</v>
      </c>
      <c r="B27" s="186"/>
      <c r="C27" s="186"/>
      <c r="D27" s="122">
        <f t="shared" ref="D27:D38" si="1">G27/12</f>
        <v>1.9133333333333333</v>
      </c>
      <c r="E27" s="126">
        <v>2.1</v>
      </c>
      <c r="F27" s="123">
        <v>4.32</v>
      </c>
      <c r="G27" s="123">
        <v>22.96</v>
      </c>
      <c r="H27" s="123">
        <v>144.02000000000001</v>
      </c>
      <c r="I27" s="38"/>
      <c r="J27" s="124">
        <v>2</v>
      </c>
      <c r="K27" s="124">
        <v>6</v>
      </c>
      <c r="L27" s="124">
        <v>9</v>
      </c>
      <c r="M27" s="124">
        <v>7</v>
      </c>
      <c r="N27" s="38"/>
      <c r="O27" s="125">
        <v>6</v>
      </c>
      <c r="P27" s="125">
        <v>27</v>
      </c>
      <c r="Q27" s="125">
        <v>64</v>
      </c>
    </row>
    <row r="28" spans="1:17" s="113" customFormat="1" x14ac:dyDescent="0.3">
      <c r="A28" s="186" t="s">
        <v>3</v>
      </c>
      <c r="B28" s="186"/>
      <c r="C28" s="186"/>
      <c r="D28" s="122">
        <f t="shared" si="1"/>
        <v>1.9133333333333333</v>
      </c>
      <c r="E28" s="126">
        <v>2.1</v>
      </c>
      <c r="F28" s="123">
        <v>4.32</v>
      </c>
      <c r="G28" s="123">
        <v>22.96</v>
      </c>
      <c r="H28" s="123">
        <v>144.02000000000001</v>
      </c>
      <c r="I28" s="38"/>
      <c r="J28" s="124">
        <v>2</v>
      </c>
      <c r="K28" s="124">
        <v>6</v>
      </c>
      <c r="L28" s="124">
        <v>9</v>
      </c>
      <c r="M28" s="124">
        <v>7</v>
      </c>
      <c r="N28" s="38"/>
      <c r="O28" s="125">
        <v>6</v>
      </c>
      <c r="P28" s="125">
        <v>27</v>
      </c>
      <c r="Q28" s="125">
        <v>64</v>
      </c>
    </row>
    <row r="29" spans="1:17" s="113" customFormat="1" x14ac:dyDescent="0.3">
      <c r="A29" s="186" t="s">
        <v>4</v>
      </c>
      <c r="B29" s="186"/>
      <c r="C29" s="186"/>
      <c r="D29" s="122">
        <f t="shared" si="1"/>
        <v>1.9133333333333333</v>
      </c>
      <c r="E29" s="126">
        <v>2.1</v>
      </c>
      <c r="F29" s="123">
        <v>4.32</v>
      </c>
      <c r="G29" s="123">
        <v>22.96</v>
      </c>
      <c r="H29" s="123">
        <v>144.02000000000001</v>
      </c>
      <c r="I29" s="38"/>
      <c r="J29" s="124">
        <v>2</v>
      </c>
      <c r="K29" s="124">
        <v>6</v>
      </c>
      <c r="L29" s="124">
        <v>9</v>
      </c>
      <c r="M29" s="124">
        <v>7</v>
      </c>
      <c r="N29" s="38"/>
      <c r="O29" s="125">
        <v>6</v>
      </c>
      <c r="P29" s="125">
        <v>27</v>
      </c>
      <c r="Q29" s="125">
        <v>64</v>
      </c>
    </row>
    <row r="30" spans="1:17" s="113" customFormat="1" x14ac:dyDescent="0.3">
      <c r="A30" s="186" t="s">
        <v>5</v>
      </c>
      <c r="B30" s="186"/>
      <c r="C30" s="186"/>
      <c r="D30" s="122">
        <f t="shared" si="1"/>
        <v>1.9133333333333333</v>
      </c>
      <c r="E30" s="126">
        <v>2.1</v>
      </c>
      <c r="F30" s="123">
        <v>4.32</v>
      </c>
      <c r="G30" s="123">
        <v>22.96</v>
      </c>
      <c r="H30" s="123">
        <v>144.02000000000001</v>
      </c>
      <c r="I30" s="38"/>
      <c r="J30" s="124">
        <v>2</v>
      </c>
      <c r="K30" s="124">
        <v>6</v>
      </c>
      <c r="L30" s="124">
        <v>9</v>
      </c>
      <c r="M30" s="124">
        <v>7</v>
      </c>
      <c r="N30" s="38"/>
      <c r="O30" s="125">
        <v>6</v>
      </c>
      <c r="P30" s="125">
        <v>27</v>
      </c>
      <c r="Q30" s="125">
        <v>64</v>
      </c>
    </row>
    <row r="31" spans="1:17" s="113" customFormat="1" x14ac:dyDescent="0.3">
      <c r="A31" s="186" t="s">
        <v>489</v>
      </c>
      <c r="B31" s="186"/>
      <c r="C31" s="186"/>
      <c r="D31" s="122">
        <f t="shared" si="1"/>
        <v>1.9133333333333333</v>
      </c>
      <c r="E31" s="126">
        <v>2.1</v>
      </c>
      <c r="F31" s="123">
        <v>4.32</v>
      </c>
      <c r="G31" s="123">
        <v>22.96</v>
      </c>
      <c r="H31" s="123">
        <v>144.02000000000001</v>
      </c>
      <c r="I31" s="38"/>
      <c r="J31" s="124">
        <v>2</v>
      </c>
      <c r="K31" s="124">
        <v>6</v>
      </c>
      <c r="L31" s="124">
        <v>9</v>
      </c>
      <c r="M31" s="124">
        <v>7</v>
      </c>
      <c r="N31" s="38"/>
      <c r="O31" s="125">
        <v>6</v>
      </c>
      <c r="P31" s="125">
        <v>27</v>
      </c>
      <c r="Q31" s="125">
        <v>64</v>
      </c>
    </row>
    <row r="32" spans="1:17" s="113" customFormat="1" x14ac:dyDescent="0.3">
      <c r="A32" s="186" t="s">
        <v>6</v>
      </c>
      <c r="B32" s="186"/>
      <c r="C32" s="186"/>
      <c r="D32" s="122">
        <f t="shared" si="1"/>
        <v>1.9133333333333333</v>
      </c>
      <c r="E32" s="126">
        <v>2.1</v>
      </c>
      <c r="F32" s="123">
        <v>4.32</v>
      </c>
      <c r="G32" s="123">
        <v>22.96</v>
      </c>
      <c r="H32" s="123">
        <v>144.02000000000001</v>
      </c>
      <c r="I32" s="38"/>
      <c r="J32" s="124">
        <v>2</v>
      </c>
      <c r="K32" s="124">
        <v>6</v>
      </c>
      <c r="L32" s="124">
        <v>9</v>
      </c>
      <c r="M32" s="124">
        <v>7</v>
      </c>
      <c r="N32" s="38"/>
      <c r="O32" s="125">
        <v>6</v>
      </c>
      <c r="P32" s="125">
        <v>27</v>
      </c>
      <c r="Q32" s="125">
        <v>64</v>
      </c>
    </row>
    <row r="33" spans="1:17" s="113" customFormat="1" x14ac:dyDescent="0.3">
      <c r="A33" s="186" t="s">
        <v>7</v>
      </c>
      <c r="B33" s="186"/>
      <c r="C33" s="186"/>
      <c r="D33" s="122">
        <f t="shared" si="1"/>
        <v>1.9133333333333333</v>
      </c>
      <c r="E33" s="126">
        <v>2.1</v>
      </c>
      <c r="F33" s="123">
        <v>4.32</v>
      </c>
      <c r="G33" s="123">
        <v>22.96</v>
      </c>
      <c r="H33" s="123">
        <v>144.02000000000001</v>
      </c>
      <c r="I33" s="38"/>
      <c r="J33" s="124">
        <v>2</v>
      </c>
      <c r="K33" s="124">
        <v>6</v>
      </c>
      <c r="L33" s="124">
        <v>9</v>
      </c>
      <c r="M33" s="124">
        <v>7</v>
      </c>
      <c r="N33" s="38"/>
      <c r="O33" s="125">
        <v>6</v>
      </c>
      <c r="P33" s="125">
        <v>27</v>
      </c>
      <c r="Q33" s="125">
        <v>64</v>
      </c>
    </row>
    <row r="34" spans="1:17" s="113" customFormat="1" x14ac:dyDescent="0.3">
      <c r="A34" s="186" t="s">
        <v>8</v>
      </c>
      <c r="B34" s="186"/>
      <c r="C34" s="186"/>
      <c r="D34" s="122">
        <f t="shared" si="1"/>
        <v>1.9133333333333333</v>
      </c>
      <c r="E34" s="126">
        <v>2.1</v>
      </c>
      <c r="F34" s="123">
        <v>4.32</v>
      </c>
      <c r="G34" s="123">
        <v>22.96</v>
      </c>
      <c r="H34" s="123">
        <v>144.02000000000001</v>
      </c>
      <c r="I34" s="38"/>
      <c r="J34" s="124">
        <v>2</v>
      </c>
      <c r="K34" s="124">
        <v>6</v>
      </c>
      <c r="L34" s="124">
        <v>9</v>
      </c>
      <c r="M34" s="124">
        <v>7</v>
      </c>
      <c r="N34" s="38"/>
      <c r="O34" s="125">
        <v>6</v>
      </c>
      <c r="P34" s="125">
        <v>27</v>
      </c>
      <c r="Q34" s="125">
        <v>64</v>
      </c>
    </row>
    <row r="35" spans="1:17" s="113" customFormat="1" x14ac:dyDescent="0.3">
      <c r="A35" s="186" t="s">
        <v>9</v>
      </c>
      <c r="B35" s="186"/>
      <c r="C35" s="186"/>
      <c r="D35" s="122">
        <f t="shared" si="1"/>
        <v>1.9133333333333333</v>
      </c>
      <c r="E35" s="126">
        <v>2.1</v>
      </c>
      <c r="F35" s="123">
        <v>4.32</v>
      </c>
      <c r="G35" s="123">
        <v>22.96</v>
      </c>
      <c r="H35" s="123">
        <v>144.02000000000001</v>
      </c>
      <c r="I35" s="38"/>
      <c r="J35" s="124">
        <v>2</v>
      </c>
      <c r="K35" s="124">
        <v>6</v>
      </c>
      <c r="L35" s="124">
        <v>9</v>
      </c>
      <c r="M35" s="124">
        <v>7</v>
      </c>
      <c r="N35" s="38"/>
      <c r="O35" s="125">
        <v>6</v>
      </c>
      <c r="P35" s="125">
        <v>27</v>
      </c>
      <c r="Q35" s="125">
        <v>64</v>
      </c>
    </row>
    <row r="36" spans="1:17" s="113" customFormat="1" x14ac:dyDescent="0.3">
      <c r="A36" s="186" t="s">
        <v>10</v>
      </c>
      <c r="B36" s="186"/>
      <c r="C36" s="186"/>
      <c r="D36" s="122">
        <f t="shared" si="1"/>
        <v>1.9133333333333333</v>
      </c>
      <c r="E36" s="126">
        <v>2.1</v>
      </c>
      <c r="F36" s="123">
        <v>4.32</v>
      </c>
      <c r="G36" s="123">
        <v>22.96</v>
      </c>
      <c r="H36" s="123">
        <v>144.02000000000001</v>
      </c>
      <c r="I36" s="38"/>
      <c r="J36" s="124">
        <v>2</v>
      </c>
      <c r="K36" s="124">
        <v>6</v>
      </c>
      <c r="L36" s="124">
        <v>9</v>
      </c>
      <c r="M36" s="124">
        <v>7</v>
      </c>
      <c r="N36" s="38"/>
      <c r="O36" s="125">
        <v>6</v>
      </c>
      <c r="P36" s="125">
        <v>27</v>
      </c>
      <c r="Q36" s="125">
        <v>64</v>
      </c>
    </row>
    <row r="37" spans="1:17" s="113" customFormat="1" x14ac:dyDescent="0.3">
      <c r="A37" s="186" t="s">
        <v>490</v>
      </c>
      <c r="B37" s="186"/>
      <c r="C37" s="186"/>
      <c r="D37" s="122">
        <f t="shared" si="1"/>
        <v>1.9133333333333333</v>
      </c>
      <c r="E37" s="126">
        <v>2.1</v>
      </c>
      <c r="F37" s="123">
        <v>4.32</v>
      </c>
      <c r="G37" s="123">
        <v>22.96</v>
      </c>
      <c r="H37" s="123">
        <v>144.02000000000001</v>
      </c>
      <c r="I37" s="38"/>
      <c r="J37" s="124">
        <v>2</v>
      </c>
      <c r="K37" s="124">
        <v>6</v>
      </c>
      <c r="L37" s="124">
        <v>9</v>
      </c>
      <c r="M37" s="124">
        <v>7</v>
      </c>
      <c r="N37" s="38"/>
      <c r="O37" s="125">
        <v>6</v>
      </c>
      <c r="P37" s="125">
        <v>27</v>
      </c>
      <c r="Q37" s="125">
        <v>64</v>
      </c>
    </row>
    <row r="38" spans="1:17" s="127" customFormat="1" x14ac:dyDescent="0.3">
      <c r="A38" s="186" t="s">
        <v>48</v>
      </c>
      <c r="B38" s="186"/>
      <c r="C38" s="186"/>
      <c r="D38" s="122">
        <f t="shared" si="1"/>
        <v>1.9133333333333333</v>
      </c>
      <c r="E38" s="126">
        <v>2.1</v>
      </c>
      <c r="F38" s="123">
        <v>4.32</v>
      </c>
      <c r="G38" s="123">
        <v>22.96</v>
      </c>
      <c r="H38" s="123">
        <v>144.02000000000001</v>
      </c>
      <c r="I38" s="38"/>
      <c r="J38" s="124">
        <v>2</v>
      </c>
      <c r="K38" s="124">
        <v>6</v>
      </c>
      <c r="L38" s="124">
        <v>9</v>
      </c>
      <c r="M38" s="124">
        <v>7</v>
      </c>
      <c r="N38" s="38"/>
      <c r="O38" s="125">
        <v>6</v>
      </c>
      <c r="P38" s="125">
        <v>27</v>
      </c>
      <c r="Q38" s="125">
        <v>64</v>
      </c>
    </row>
    <row r="39" spans="1:17" s="62" customFormat="1" x14ac:dyDescent="0.3">
      <c r="J39" s="121"/>
      <c r="K39" s="121"/>
      <c r="L39" s="121"/>
      <c r="M39" s="121"/>
      <c r="N39" s="121"/>
      <c r="O39" s="121"/>
      <c r="P39" s="121"/>
      <c r="Q39" s="121"/>
    </row>
    <row r="40" spans="1:17" s="62" customFormat="1" x14ac:dyDescent="0.3">
      <c r="A40" s="187" t="s">
        <v>11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</row>
    <row r="41" spans="1:17" s="62" customFormat="1" x14ac:dyDescent="0.3">
      <c r="A41" s="188" t="s">
        <v>43</v>
      </c>
      <c r="B41" s="188"/>
      <c r="C41" s="188"/>
      <c r="D41" s="188" t="s">
        <v>159</v>
      </c>
      <c r="E41" s="193" t="s">
        <v>19</v>
      </c>
      <c r="F41" s="193"/>
      <c r="G41" s="193"/>
      <c r="H41" s="188" t="s">
        <v>44</v>
      </c>
      <c r="J41" s="194" t="s">
        <v>45</v>
      </c>
      <c r="K41" s="194"/>
      <c r="L41" s="194"/>
      <c r="M41" s="194"/>
      <c r="N41" s="121"/>
      <c r="O41" s="194" t="s">
        <v>46</v>
      </c>
      <c r="P41" s="194"/>
      <c r="Q41" s="194"/>
    </row>
    <row r="42" spans="1:17" s="62" customFormat="1" x14ac:dyDescent="0.3">
      <c r="A42" s="189"/>
      <c r="B42" s="190"/>
      <c r="C42" s="191"/>
      <c r="D42" s="192"/>
      <c r="E42" s="119" t="s">
        <v>23</v>
      </c>
      <c r="F42" s="119" t="s">
        <v>24</v>
      </c>
      <c r="G42" s="119" t="s">
        <v>25</v>
      </c>
      <c r="H42" s="192"/>
      <c r="J42" s="120" t="s">
        <v>23</v>
      </c>
      <c r="K42" s="120" t="s">
        <v>24</v>
      </c>
      <c r="L42" s="120" t="s">
        <v>25</v>
      </c>
      <c r="M42" s="120" t="s">
        <v>47</v>
      </c>
      <c r="N42" s="121"/>
      <c r="O42" s="120" t="s">
        <v>23</v>
      </c>
      <c r="P42" s="120" t="s">
        <v>24</v>
      </c>
      <c r="Q42" s="120" t="s">
        <v>25</v>
      </c>
    </row>
    <row r="43" spans="1:17" s="62" customFormat="1" x14ac:dyDescent="0.3">
      <c r="A43" s="186" t="s">
        <v>1</v>
      </c>
      <c r="B43" s="186"/>
      <c r="C43" s="186"/>
      <c r="D43" s="122">
        <f>G43/12</f>
        <v>6.9074999999999998</v>
      </c>
      <c r="E43" s="123">
        <v>30.23</v>
      </c>
      <c r="F43" s="123">
        <v>20.239999999999998</v>
      </c>
      <c r="G43" s="123">
        <v>82.89</v>
      </c>
      <c r="H43" s="123">
        <v>639.03</v>
      </c>
      <c r="I43" s="38"/>
      <c r="J43" s="124">
        <v>30</v>
      </c>
      <c r="K43" s="124">
        <v>30</v>
      </c>
      <c r="L43" s="124">
        <v>33</v>
      </c>
      <c r="M43" s="124">
        <v>32</v>
      </c>
      <c r="N43" s="38"/>
      <c r="O43" s="125">
        <v>19</v>
      </c>
      <c r="P43" s="125">
        <v>29</v>
      </c>
      <c r="Q43" s="125">
        <v>52</v>
      </c>
    </row>
    <row r="44" spans="1:17" s="62" customFormat="1" x14ac:dyDescent="0.3">
      <c r="A44" s="186" t="s">
        <v>2</v>
      </c>
      <c r="B44" s="186"/>
      <c r="C44" s="186"/>
      <c r="D44" s="122">
        <f t="shared" ref="D44:D55" si="2">G44/12</f>
        <v>6.435833333333334</v>
      </c>
      <c r="E44" s="123">
        <v>36.14</v>
      </c>
      <c r="F44" s="123">
        <v>19.95</v>
      </c>
      <c r="G44" s="123">
        <v>77.23</v>
      </c>
      <c r="H44" s="123">
        <v>638.01</v>
      </c>
      <c r="I44" s="38"/>
      <c r="J44" s="124">
        <v>36</v>
      </c>
      <c r="K44" s="124">
        <v>30</v>
      </c>
      <c r="L44" s="124">
        <v>31</v>
      </c>
      <c r="M44" s="124">
        <v>32</v>
      </c>
      <c r="N44" s="38"/>
      <c r="O44" s="125">
        <v>23</v>
      </c>
      <c r="P44" s="125">
        <v>28</v>
      </c>
      <c r="Q44" s="125">
        <v>48</v>
      </c>
    </row>
    <row r="45" spans="1:17" s="62" customFormat="1" x14ac:dyDescent="0.3">
      <c r="A45" s="186" t="s">
        <v>3</v>
      </c>
      <c r="B45" s="186"/>
      <c r="C45" s="186"/>
      <c r="D45" s="122">
        <f t="shared" si="2"/>
        <v>6.4050000000000002</v>
      </c>
      <c r="E45" s="126">
        <v>38.200000000000003</v>
      </c>
      <c r="F45" s="123">
        <v>22.03</v>
      </c>
      <c r="G45" s="123">
        <v>76.86</v>
      </c>
      <c r="H45" s="128">
        <v>657</v>
      </c>
      <c r="I45" s="38"/>
      <c r="J45" s="124">
        <v>38</v>
      </c>
      <c r="K45" s="124">
        <v>33</v>
      </c>
      <c r="L45" s="124">
        <v>31</v>
      </c>
      <c r="M45" s="124">
        <v>33</v>
      </c>
      <c r="N45" s="38"/>
      <c r="O45" s="125">
        <v>23</v>
      </c>
      <c r="P45" s="125">
        <v>30</v>
      </c>
      <c r="Q45" s="125">
        <v>47</v>
      </c>
    </row>
    <row r="46" spans="1:17" s="62" customFormat="1" x14ac:dyDescent="0.3">
      <c r="A46" s="186" t="s">
        <v>4</v>
      </c>
      <c r="B46" s="186"/>
      <c r="C46" s="186"/>
      <c r="D46" s="122">
        <f t="shared" si="2"/>
        <v>6.7833333333333341</v>
      </c>
      <c r="E46" s="123">
        <v>32.369999999999997</v>
      </c>
      <c r="F46" s="123">
        <v>21.72</v>
      </c>
      <c r="G46" s="126">
        <v>81.400000000000006</v>
      </c>
      <c r="H46" s="123">
        <v>653.46</v>
      </c>
      <c r="I46" s="38"/>
      <c r="J46" s="124">
        <v>32</v>
      </c>
      <c r="K46" s="124">
        <v>32</v>
      </c>
      <c r="L46" s="124">
        <v>33</v>
      </c>
      <c r="M46" s="124">
        <v>33</v>
      </c>
      <c r="N46" s="38"/>
      <c r="O46" s="125">
        <v>20</v>
      </c>
      <c r="P46" s="125">
        <v>30</v>
      </c>
      <c r="Q46" s="125">
        <v>50</v>
      </c>
    </row>
    <row r="47" spans="1:17" s="62" customFormat="1" x14ac:dyDescent="0.3">
      <c r="A47" s="186" t="s">
        <v>5</v>
      </c>
      <c r="B47" s="186"/>
      <c r="C47" s="186"/>
      <c r="D47" s="122">
        <f t="shared" si="2"/>
        <v>6.8458333333333341</v>
      </c>
      <c r="E47" s="126">
        <v>35.6</v>
      </c>
      <c r="F47" s="123">
        <v>21.76</v>
      </c>
      <c r="G47" s="123">
        <v>82.15</v>
      </c>
      <c r="H47" s="123">
        <v>672.27</v>
      </c>
      <c r="I47" s="38"/>
      <c r="J47" s="124">
        <v>36</v>
      </c>
      <c r="K47" s="124">
        <v>32</v>
      </c>
      <c r="L47" s="124">
        <v>33</v>
      </c>
      <c r="M47" s="124">
        <v>34</v>
      </c>
      <c r="N47" s="38"/>
      <c r="O47" s="125">
        <v>21</v>
      </c>
      <c r="P47" s="125">
        <v>29</v>
      </c>
      <c r="Q47" s="125">
        <v>49</v>
      </c>
    </row>
    <row r="48" spans="1:17" s="62" customFormat="1" x14ac:dyDescent="0.3">
      <c r="A48" s="186" t="s">
        <v>489</v>
      </c>
      <c r="B48" s="186"/>
      <c r="C48" s="186"/>
      <c r="D48" s="122">
        <f t="shared" si="2"/>
        <v>6.8566666666666665</v>
      </c>
      <c r="E48" s="123">
        <v>38.549999999999997</v>
      </c>
      <c r="F48" s="123">
        <v>21.96</v>
      </c>
      <c r="G48" s="123">
        <v>82.28</v>
      </c>
      <c r="H48" s="123">
        <v>683.06</v>
      </c>
      <c r="I48" s="38"/>
      <c r="J48" s="124">
        <v>39</v>
      </c>
      <c r="K48" s="124">
        <v>33</v>
      </c>
      <c r="L48" s="124">
        <v>33</v>
      </c>
      <c r="M48" s="124">
        <v>34</v>
      </c>
      <c r="N48" s="38"/>
      <c r="O48" s="125">
        <v>23</v>
      </c>
      <c r="P48" s="125">
        <v>29</v>
      </c>
      <c r="Q48" s="125">
        <v>48</v>
      </c>
    </row>
    <row r="49" spans="1:1025" x14ac:dyDescent="0.3">
      <c r="A49" s="186" t="s">
        <v>6</v>
      </c>
      <c r="B49" s="186"/>
      <c r="C49" s="186"/>
      <c r="D49" s="122">
        <f t="shared" si="2"/>
        <v>7.1708333333333334</v>
      </c>
      <c r="E49" s="123">
        <v>32.94</v>
      </c>
      <c r="F49" s="123">
        <v>22.22</v>
      </c>
      <c r="G49" s="123">
        <v>86.05</v>
      </c>
      <c r="H49" s="123">
        <v>676.92</v>
      </c>
      <c r="I49" s="38"/>
      <c r="J49" s="124">
        <v>33</v>
      </c>
      <c r="K49" s="124">
        <v>33</v>
      </c>
      <c r="L49" s="124">
        <v>34</v>
      </c>
      <c r="M49" s="124">
        <v>34</v>
      </c>
      <c r="N49" s="38"/>
      <c r="O49" s="125">
        <v>19</v>
      </c>
      <c r="P49" s="125">
        <v>30</v>
      </c>
      <c r="Q49" s="125">
        <v>51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  <c r="IS49" s="62"/>
      <c r="IT49" s="62"/>
      <c r="IU49" s="62"/>
      <c r="IV49" s="62"/>
      <c r="IW49" s="62"/>
      <c r="IX49" s="62"/>
      <c r="IY49" s="62"/>
      <c r="IZ49" s="62"/>
      <c r="JA49" s="62"/>
      <c r="JB49" s="62"/>
      <c r="JC49" s="62"/>
      <c r="JD49" s="62"/>
      <c r="JE49" s="62"/>
      <c r="JF49" s="62"/>
      <c r="JG49" s="62"/>
      <c r="JH49" s="62"/>
      <c r="JI49" s="62"/>
      <c r="JJ49" s="62"/>
      <c r="JK49" s="62"/>
      <c r="JL49" s="62"/>
      <c r="JM49" s="62"/>
      <c r="JN49" s="62"/>
      <c r="JO49" s="62"/>
      <c r="JP49" s="62"/>
      <c r="JQ49" s="62"/>
      <c r="JR49" s="62"/>
      <c r="JS49" s="62"/>
      <c r="JT49" s="62"/>
      <c r="JU49" s="62"/>
      <c r="JV49" s="62"/>
      <c r="JW49" s="62"/>
      <c r="JX49" s="62"/>
      <c r="JY49" s="62"/>
      <c r="JZ49" s="62"/>
      <c r="KA49" s="62"/>
      <c r="KB49" s="62"/>
      <c r="KC49" s="62"/>
      <c r="KD49" s="62"/>
      <c r="KE49" s="62"/>
      <c r="KF49" s="62"/>
      <c r="KG49" s="62"/>
      <c r="KH49" s="62"/>
      <c r="KI49" s="62"/>
      <c r="KJ49" s="62"/>
      <c r="KK49" s="62"/>
      <c r="KL49" s="62"/>
      <c r="KM49" s="62"/>
      <c r="KN49" s="62"/>
      <c r="KO49" s="62"/>
      <c r="KP49" s="62"/>
      <c r="KQ49" s="62"/>
      <c r="KR49" s="62"/>
      <c r="KS49" s="62"/>
      <c r="KT49" s="62"/>
      <c r="KU49" s="62"/>
      <c r="KV49" s="62"/>
      <c r="KW49" s="62"/>
      <c r="KX49" s="62"/>
      <c r="KY49" s="62"/>
      <c r="KZ49" s="62"/>
      <c r="LA49" s="62"/>
      <c r="LB49" s="62"/>
      <c r="LC49" s="62"/>
      <c r="LD49" s="62"/>
      <c r="LE49" s="62"/>
      <c r="LF49" s="62"/>
      <c r="LG49" s="62"/>
      <c r="LH49" s="62"/>
      <c r="LI49" s="62"/>
      <c r="LJ49" s="62"/>
      <c r="LK49" s="62"/>
      <c r="LL49" s="62"/>
      <c r="LM49" s="62"/>
      <c r="LN49" s="62"/>
      <c r="LO49" s="62"/>
      <c r="LP49" s="62"/>
      <c r="LQ49" s="62"/>
      <c r="LR49" s="62"/>
      <c r="LS49" s="62"/>
      <c r="LT49" s="62"/>
      <c r="LU49" s="62"/>
      <c r="LV49" s="62"/>
      <c r="LW49" s="62"/>
      <c r="LX49" s="62"/>
      <c r="LY49" s="62"/>
      <c r="LZ49" s="62"/>
      <c r="MA49" s="62"/>
      <c r="MB49" s="62"/>
      <c r="MC49" s="62"/>
      <c r="MD49" s="62"/>
      <c r="ME49" s="62"/>
      <c r="MF49" s="62"/>
      <c r="MG49" s="62"/>
      <c r="MH49" s="62"/>
      <c r="MI49" s="62"/>
      <c r="MJ49" s="62"/>
      <c r="MK49" s="62"/>
      <c r="ML49" s="62"/>
      <c r="MM49" s="62"/>
      <c r="MN49" s="62"/>
      <c r="MO49" s="62"/>
      <c r="MP49" s="62"/>
      <c r="MQ49" s="62"/>
      <c r="MR49" s="62"/>
      <c r="MS49" s="62"/>
      <c r="MT49" s="62"/>
      <c r="MU49" s="62"/>
      <c r="MV49" s="62"/>
      <c r="MW49" s="62"/>
      <c r="MX49" s="62"/>
      <c r="MY49" s="62"/>
      <c r="MZ49" s="62"/>
      <c r="NA49" s="62"/>
      <c r="NB49" s="62"/>
      <c r="NC49" s="62"/>
      <c r="ND49" s="62"/>
      <c r="NE49" s="62"/>
      <c r="NF49" s="62"/>
      <c r="NG49" s="62"/>
      <c r="NH49" s="62"/>
      <c r="NI49" s="62"/>
      <c r="NJ49" s="62"/>
      <c r="NK49" s="62"/>
      <c r="NL49" s="62"/>
      <c r="NM49" s="62"/>
      <c r="NN49" s="62"/>
      <c r="NO49" s="62"/>
      <c r="NP49" s="62"/>
      <c r="NQ49" s="62"/>
      <c r="NR49" s="62"/>
      <c r="NS49" s="62"/>
      <c r="NT49" s="62"/>
      <c r="NU49" s="62"/>
      <c r="NV49" s="62"/>
      <c r="NW49" s="62"/>
      <c r="NX49" s="62"/>
      <c r="NY49" s="62"/>
      <c r="NZ49" s="62"/>
      <c r="OA49" s="62"/>
      <c r="OB49" s="62"/>
      <c r="OC49" s="62"/>
      <c r="OD49" s="62"/>
      <c r="OE49" s="62"/>
      <c r="OF49" s="62"/>
      <c r="OG49" s="62"/>
      <c r="OH49" s="62"/>
      <c r="OI49" s="62"/>
      <c r="OJ49" s="62"/>
      <c r="OK49" s="62"/>
      <c r="OL49" s="62"/>
      <c r="OM49" s="62"/>
      <c r="ON49" s="62"/>
      <c r="OO49" s="62"/>
      <c r="OP49" s="62"/>
      <c r="OQ49" s="62"/>
      <c r="OR49" s="62"/>
      <c r="OS49" s="62"/>
      <c r="OT49" s="62"/>
      <c r="OU49" s="62"/>
      <c r="OV49" s="62"/>
      <c r="OW49" s="62"/>
      <c r="OX49" s="62"/>
      <c r="OY49" s="62"/>
      <c r="OZ49" s="62"/>
      <c r="PA49" s="62"/>
      <c r="PB49" s="62"/>
      <c r="PC49" s="62"/>
      <c r="PD49" s="62"/>
      <c r="PE49" s="62"/>
      <c r="PF49" s="62"/>
      <c r="PG49" s="62"/>
      <c r="PH49" s="62"/>
      <c r="PI49" s="62"/>
      <c r="PJ49" s="62"/>
      <c r="PK49" s="62"/>
      <c r="PL49" s="62"/>
      <c r="PM49" s="62"/>
      <c r="PN49" s="62"/>
      <c r="PO49" s="62"/>
      <c r="PP49" s="62"/>
      <c r="PQ49" s="62"/>
      <c r="PR49" s="62"/>
      <c r="PS49" s="62"/>
      <c r="PT49" s="62"/>
      <c r="PU49" s="62"/>
      <c r="PV49" s="62"/>
      <c r="PW49" s="62"/>
      <c r="PX49" s="62"/>
      <c r="PY49" s="62"/>
      <c r="PZ49" s="62"/>
      <c r="QA49" s="62"/>
      <c r="QB49" s="62"/>
      <c r="QC49" s="62"/>
      <c r="QD49" s="62"/>
      <c r="QE49" s="62"/>
      <c r="QF49" s="62"/>
      <c r="QG49" s="62"/>
      <c r="QH49" s="62"/>
      <c r="QI49" s="62"/>
      <c r="QJ49" s="62"/>
      <c r="QK49" s="62"/>
      <c r="QL49" s="62"/>
      <c r="QM49" s="62"/>
      <c r="QN49" s="62"/>
      <c r="QO49" s="62"/>
      <c r="QP49" s="62"/>
      <c r="QQ49" s="62"/>
      <c r="QR49" s="62"/>
      <c r="QS49" s="62"/>
      <c r="QT49" s="62"/>
      <c r="QU49" s="62"/>
      <c r="QV49" s="62"/>
      <c r="QW49" s="62"/>
      <c r="QX49" s="62"/>
      <c r="QY49" s="62"/>
      <c r="QZ49" s="62"/>
      <c r="RA49" s="62"/>
      <c r="RB49" s="62"/>
      <c r="RC49" s="62"/>
      <c r="RD49" s="62"/>
      <c r="RE49" s="62"/>
      <c r="RF49" s="62"/>
      <c r="RG49" s="62"/>
      <c r="RH49" s="62"/>
      <c r="RI49" s="62"/>
      <c r="RJ49" s="62"/>
      <c r="RK49" s="62"/>
      <c r="RL49" s="62"/>
      <c r="RM49" s="62"/>
      <c r="RN49" s="62"/>
      <c r="RO49" s="62"/>
      <c r="RP49" s="62"/>
      <c r="RQ49" s="62"/>
      <c r="RR49" s="62"/>
      <c r="RS49" s="62"/>
      <c r="RT49" s="62"/>
      <c r="RU49" s="62"/>
      <c r="RV49" s="62"/>
      <c r="RW49" s="62"/>
      <c r="RX49" s="62"/>
      <c r="RY49" s="62"/>
      <c r="RZ49" s="62"/>
      <c r="SA49" s="62"/>
      <c r="SB49" s="62"/>
      <c r="SC49" s="62"/>
      <c r="SD49" s="62"/>
      <c r="SE49" s="62"/>
      <c r="SF49" s="62"/>
      <c r="SG49" s="62"/>
      <c r="SH49" s="62"/>
      <c r="SI49" s="62"/>
      <c r="SJ49" s="62"/>
      <c r="SK49" s="62"/>
      <c r="SL49" s="62"/>
      <c r="SM49" s="62"/>
      <c r="SN49" s="62"/>
      <c r="SO49" s="62"/>
      <c r="SP49" s="62"/>
      <c r="SQ49" s="62"/>
      <c r="SR49" s="62"/>
      <c r="SS49" s="62"/>
      <c r="ST49" s="62"/>
      <c r="SU49" s="62"/>
      <c r="SV49" s="62"/>
      <c r="SW49" s="62"/>
      <c r="SX49" s="62"/>
      <c r="SY49" s="62"/>
      <c r="SZ49" s="62"/>
      <c r="TA49" s="62"/>
      <c r="TB49" s="62"/>
      <c r="TC49" s="62"/>
      <c r="TD49" s="62"/>
      <c r="TE49" s="62"/>
      <c r="TF49" s="62"/>
      <c r="TG49" s="62"/>
      <c r="TH49" s="62"/>
      <c r="TI49" s="62"/>
      <c r="TJ49" s="62"/>
      <c r="TK49" s="62"/>
      <c r="TL49" s="62"/>
      <c r="TM49" s="62"/>
      <c r="TN49" s="62"/>
      <c r="TO49" s="62"/>
      <c r="TP49" s="62"/>
      <c r="TQ49" s="62"/>
      <c r="TR49" s="62"/>
      <c r="TS49" s="62"/>
      <c r="TT49" s="62"/>
      <c r="TU49" s="62"/>
      <c r="TV49" s="62"/>
      <c r="TW49" s="62"/>
      <c r="TX49" s="62"/>
      <c r="TY49" s="62"/>
      <c r="TZ49" s="62"/>
      <c r="UA49" s="62"/>
      <c r="UB49" s="62"/>
      <c r="UC49" s="62"/>
      <c r="UD49" s="62"/>
      <c r="UE49" s="62"/>
      <c r="UF49" s="62"/>
      <c r="UG49" s="62"/>
      <c r="UH49" s="62"/>
      <c r="UI49" s="62"/>
      <c r="UJ49" s="62"/>
      <c r="UK49" s="62"/>
      <c r="UL49" s="62"/>
      <c r="UM49" s="62"/>
      <c r="UN49" s="62"/>
      <c r="UO49" s="62"/>
      <c r="UP49" s="62"/>
      <c r="UQ49" s="62"/>
      <c r="UR49" s="62"/>
      <c r="US49" s="62"/>
      <c r="UT49" s="62"/>
      <c r="UU49" s="62"/>
      <c r="UV49" s="62"/>
      <c r="UW49" s="62"/>
      <c r="UX49" s="62"/>
      <c r="UY49" s="62"/>
      <c r="UZ49" s="62"/>
      <c r="VA49" s="62"/>
      <c r="VB49" s="62"/>
      <c r="VC49" s="62"/>
      <c r="VD49" s="62"/>
      <c r="VE49" s="62"/>
      <c r="VF49" s="62"/>
      <c r="VG49" s="62"/>
      <c r="VH49" s="62"/>
      <c r="VI49" s="62"/>
      <c r="VJ49" s="62"/>
      <c r="VK49" s="62"/>
      <c r="VL49" s="62"/>
      <c r="VM49" s="62"/>
      <c r="VN49" s="62"/>
      <c r="VO49" s="62"/>
      <c r="VP49" s="62"/>
      <c r="VQ49" s="62"/>
      <c r="VR49" s="62"/>
      <c r="VS49" s="62"/>
      <c r="VT49" s="62"/>
      <c r="VU49" s="62"/>
      <c r="VV49" s="62"/>
      <c r="VW49" s="62"/>
      <c r="VX49" s="62"/>
      <c r="VY49" s="62"/>
      <c r="VZ49" s="62"/>
      <c r="WA49" s="62"/>
      <c r="WB49" s="62"/>
      <c r="WC49" s="62"/>
      <c r="WD49" s="62"/>
      <c r="WE49" s="62"/>
      <c r="WF49" s="62"/>
      <c r="WG49" s="62"/>
      <c r="WH49" s="62"/>
      <c r="WI49" s="62"/>
      <c r="WJ49" s="62"/>
      <c r="WK49" s="62"/>
      <c r="WL49" s="62"/>
      <c r="WM49" s="62"/>
      <c r="WN49" s="62"/>
      <c r="WO49" s="62"/>
      <c r="WP49" s="62"/>
      <c r="WQ49" s="62"/>
      <c r="WR49" s="62"/>
      <c r="WS49" s="62"/>
      <c r="WT49" s="62"/>
      <c r="WU49" s="62"/>
      <c r="WV49" s="62"/>
      <c r="WW49" s="62"/>
      <c r="WX49" s="62"/>
      <c r="WY49" s="62"/>
      <c r="WZ49" s="62"/>
      <c r="XA49" s="62"/>
      <c r="XB49" s="62"/>
      <c r="XC49" s="62"/>
      <c r="XD49" s="62"/>
      <c r="XE49" s="62"/>
      <c r="XF49" s="62"/>
      <c r="XG49" s="62"/>
      <c r="XH49" s="62"/>
      <c r="XI49" s="62"/>
      <c r="XJ49" s="62"/>
      <c r="XK49" s="62"/>
      <c r="XL49" s="62"/>
      <c r="XM49" s="62"/>
      <c r="XN49" s="62"/>
      <c r="XO49" s="62"/>
      <c r="XP49" s="62"/>
      <c r="XQ49" s="62"/>
      <c r="XR49" s="62"/>
      <c r="XS49" s="62"/>
      <c r="XT49" s="62"/>
      <c r="XU49" s="62"/>
      <c r="XV49" s="62"/>
      <c r="XW49" s="62"/>
      <c r="XX49" s="62"/>
      <c r="XY49" s="62"/>
      <c r="XZ49" s="62"/>
      <c r="YA49" s="62"/>
      <c r="YB49" s="62"/>
      <c r="YC49" s="62"/>
      <c r="YD49" s="62"/>
      <c r="YE49" s="62"/>
      <c r="YF49" s="62"/>
      <c r="YG49" s="62"/>
      <c r="YH49" s="62"/>
      <c r="YI49" s="62"/>
      <c r="YJ49" s="62"/>
      <c r="YK49" s="62"/>
      <c r="YL49" s="62"/>
      <c r="YM49" s="62"/>
      <c r="YN49" s="62"/>
      <c r="YO49" s="62"/>
      <c r="YP49" s="62"/>
      <c r="YQ49" s="62"/>
      <c r="YR49" s="62"/>
      <c r="YS49" s="62"/>
      <c r="YT49" s="62"/>
      <c r="YU49" s="62"/>
      <c r="YV49" s="62"/>
      <c r="YW49" s="62"/>
      <c r="YX49" s="62"/>
      <c r="YY49" s="62"/>
      <c r="YZ49" s="62"/>
      <c r="ZA49" s="62"/>
      <c r="ZB49" s="62"/>
      <c r="ZC49" s="62"/>
      <c r="ZD49" s="62"/>
      <c r="ZE49" s="62"/>
      <c r="ZF49" s="62"/>
      <c r="ZG49" s="62"/>
      <c r="ZH49" s="62"/>
      <c r="ZI49" s="62"/>
      <c r="ZJ49" s="62"/>
      <c r="ZK49" s="62"/>
      <c r="ZL49" s="62"/>
      <c r="ZM49" s="62"/>
      <c r="ZN49" s="62"/>
      <c r="ZO49" s="62"/>
      <c r="ZP49" s="62"/>
      <c r="ZQ49" s="62"/>
      <c r="ZR49" s="62"/>
      <c r="ZS49" s="62"/>
      <c r="ZT49" s="62"/>
      <c r="ZU49" s="62"/>
      <c r="ZV49" s="62"/>
      <c r="ZW49" s="62"/>
      <c r="ZX49" s="62"/>
      <c r="ZY49" s="62"/>
      <c r="ZZ49" s="62"/>
      <c r="AAA49" s="62"/>
      <c r="AAB49" s="62"/>
      <c r="AAC49" s="62"/>
      <c r="AAD49" s="62"/>
      <c r="AAE49" s="62"/>
      <c r="AAF49" s="62"/>
      <c r="AAG49" s="62"/>
      <c r="AAH49" s="62"/>
      <c r="AAI49" s="62"/>
      <c r="AAJ49" s="62"/>
      <c r="AAK49" s="62"/>
      <c r="AAL49" s="62"/>
      <c r="AAM49" s="62"/>
      <c r="AAN49" s="62"/>
      <c r="AAO49" s="62"/>
      <c r="AAP49" s="62"/>
      <c r="AAQ49" s="62"/>
      <c r="AAR49" s="62"/>
      <c r="AAS49" s="62"/>
      <c r="AAT49" s="62"/>
      <c r="AAU49" s="62"/>
      <c r="AAV49" s="62"/>
      <c r="AAW49" s="62"/>
      <c r="AAX49" s="62"/>
      <c r="AAY49" s="62"/>
      <c r="AAZ49" s="62"/>
      <c r="ABA49" s="62"/>
      <c r="ABB49" s="62"/>
      <c r="ABC49" s="62"/>
      <c r="ABD49" s="62"/>
      <c r="ABE49" s="62"/>
      <c r="ABF49" s="62"/>
      <c r="ABG49" s="62"/>
      <c r="ABH49" s="62"/>
      <c r="ABI49" s="62"/>
      <c r="ABJ49" s="62"/>
      <c r="ABK49" s="62"/>
      <c r="ABL49" s="62"/>
      <c r="ABM49" s="62"/>
      <c r="ABN49" s="62"/>
      <c r="ABO49" s="62"/>
      <c r="ABP49" s="62"/>
      <c r="ABQ49" s="62"/>
      <c r="ABR49" s="62"/>
      <c r="ABS49" s="62"/>
      <c r="ABT49" s="62"/>
      <c r="ABU49" s="62"/>
      <c r="ABV49" s="62"/>
      <c r="ABW49" s="62"/>
      <c r="ABX49" s="62"/>
      <c r="ABY49" s="62"/>
      <c r="ABZ49" s="62"/>
      <c r="ACA49" s="62"/>
      <c r="ACB49" s="62"/>
      <c r="ACC49" s="62"/>
      <c r="ACD49" s="62"/>
      <c r="ACE49" s="62"/>
      <c r="ACF49" s="62"/>
      <c r="ACG49" s="62"/>
      <c r="ACH49" s="62"/>
      <c r="ACI49" s="62"/>
      <c r="ACJ49" s="62"/>
      <c r="ACK49" s="62"/>
      <c r="ACL49" s="62"/>
      <c r="ACM49" s="62"/>
      <c r="ACN49" s="62"/>
      <c r="ACO49" s="62"/>
      <c r="ACP49" s="62"/>
      <c r="ACQ49" s="62"/>
      <c r="ACR49" s="62"/>
      <c r="ACS49" s="62"/>
      <c r="ACT49" s="62"/>
      <c r="ACU49" s="62"/>
      <c r="ACV49" s="62"/>
      <c r="ACW49" s="62"/>
      <c r="ACX49" s="62"/>
      <c r="ACY49" s="62"/>
      <c r="ACZ49" s="62"/>
      <c r="ADA49" s="62"/>
      <c r="ADB49" s="62"/>
      <c r="ADC49" s="62"/>
      <c r="ADD49" s="62"/>
      <c r="ADE49" s="62"/>
      <c r="ADF49" s="62"/>
      <c r="ADG49" s="62"/>
      <c r="ADH49" s="62"/>
      <c r="ADI49" s="62"/>
      <c r="ADJ49" s="62"/>
      <c r="ADK49" s="62"/>
      <c r="ADL49" s="62"/>
      <c r="ADM49" s="62"/>
      <c r="ADN49" s="62"/>
      <c r="ADO49" s="62"/>
      <c r="ADP49" s="62"/>
      <c r="ADQ49" s="62"/>
      <c r="ADR49" s="62"/>
      <c r="ADS49" s="62"/>
      <c r="ADT49" s="62"/>
      <c r="ADU49" s="62"/>
      <c r="ADV49" s="62"/>
      <c r="ADW49" s="62"/>
      <c r="ADX49" s="62"/>
      <c r="ADY49" s="62"/>
      <c r="ADZ49" s="62"/>
      <c r="AEA49" s="62"/>
      <c r="AEB49" s="62"/>
      <c r="AEC49" s="62"/>
      <c r="AED49" s="62"/>
      <c r="AEE49" s="62"/>
      <c r="AEF49" s="62"/>
      <c r="AEG49" s="62"/>
      <c r="AEH49" s="62"/>
      <c r="AEI49" s="62"/>
      <c r="AEJ49" s="62"/>
      <c r="AEK49" s="62"/>
      <c r="AEL49" s="62"/>
      <c r="AEM49" s="62"/>
      <c r="AEN49" s="62"/>
      <c r="AEO49" s="62"/>
      <c r="AEP49" s="62"/>
      <c r="AEQ49" s="62"/>
      <c r="AER49" s="62"/>
      <c r="AES49" s="62"/>
      <c r="AET49" s="62"/>
      <c r="AEU49" s="62"/>
      <c r="AEV49" s="62"/>
      <c r="AEW49" s="62"/>
      <c r="AEX49" s="62"/>
      <c r="AEY49" s="62"/>
      <c r="AEZ49" s="62"/>
      <c r="AFA49" s="62"/>
      <c r="AFB49" s="62"/>
      <c r="AFC49" s="62"/>
      <c r="AFD49" s="62"/>
      <c r="AFE49" s="62"/>
      <c r="AFF49" s="62"/>
      <c r="AFG49" s="62"/>
      <c r="AFH49" s="62"/>
      <c r="AFI49" s="62"/>
      <c r="AFJ49" s="62"/>
      <c r="AFK49" s="62"/>
      <c r="AFL49" s="62"/>
      <c r="AFM49" s="62"/>
      <c r="AFN49" s="62"/>
      <c r="AFO49" s="62"/>
      <c r="AFP49" s="62"/>
      <c r="AFQ49" s="62"/>
      <c r="AFR49" s="62"/>
      <c r="AFS49" s="62"/>
      <c r="AFT49" s="62"/>
      <c r="AFU49" s="62"/>
      <c r="AFV49" s="62"/>
      <c r="AFW49" s="62"/>
      <c r="AFX49" s="62"/>
      <c r="AFY49" s="62"/>
      <c r="AFZ49" s="62"/>
      <c r="AGA49" s="62"/>
      <c r="AGB49" s="62"/>
      <c r="AGC49" s="62"/>
      <c r="AGD49" s="62"/>
      <c r="AGE49" s="62"/>
      <c r="AGF49" s="62"/>
      <c r="AGG49" s="62"/>
      <c r="AGH49" s="62"/>
      <c r="AGI49" s="62"/>
      <c r="AGJ49" s="62"/>
      <c r="AGK49" s="62"/>
      <c r="AGL49" s="62"/>
      <c r="AGM49" s="62"/>
      <c r="AGN49" s="62"/>
      <c r="AGO49" s="62"/>
      <c r="AGP49" s="62"/>
      <c r="AGQ49" s="62"/>
      <c r="AGR49" s="62"/>
      <c r="AGS49" s="62"/>
      <c r="AGT49" s="62"/>
      <c r="AGU49" s="62"/>
      <c r="AGV49" s="62"/>
      <c r="AGW49" s="62"/>
      <c r="AGX49" s="62"/>
      <c r="AGY49" s="62"/>
      <c r="AGZ49" s="62"/>
      <c r="AHA49" s="62"/>
      <c r="AHB49" s="62"/>
      <c r="AHC49" s="62"/>
      <c r="AHD49" s="62"/>
      <c r="AHE49" s="62"/>
      <c r="AHF49" s="62"/>
      <c r="AHG49" s="62"/>
      <c r="AHH49" s="62"/>
      <c r="AHI49" s="62"/>
      <c r="AHJ49" s="62"/>
      <c r="AHK49" s="62"/>
      <c r="AHL49" s="62"/>
      <c r="AHM49" s="62"/>
      <c r="AHN49" s="62"/>
      <c r="AHO49" s="62"/>
      <c r="AHP49" s="62"/>
      <c r="AHQ49" s="62"/>
      <c r="AHR49" s="62"/>
      <c r="AHS49" s="62"/>
      <c r="AHT49" s="62"/>
      <c r="AHU49" s="62"/>
      <c r="AHV49" s="62"/>
      <c r="AHW49" s="62"/>
      <c r="AHX49" s="62"/>
      <c r="AHY49" s="62"/>
      <c r="AHZ49" s="62"/>
      <c r="AIA49" s="62"/>
      <c r="AIB49" s="62"/>
      <c r="AIC49" s="62"/>
      <c r="AID49" s="62"/>
      <c r="AIE49" s="62"/>
      <c r="AIF49" s="62"/>
      <c r="AIG49" s="62"/>
      <c r="AIH49" s="62"/>
      <c r="AII49" s="62"/>
      <c r="AIJ49" s="62"/>
      <c r="AIK49" s="62"/>
      <c r="AIL49" s="62"/>
      <c r="AIM49" s="62"/>
      <c r="AIN49" s="62"/>
      <c r="AIO49" s="62"/>
      <c r="AIP49" s="62"/>
      <c r="AIQ49" s="62"/>
      <c r="AIR49" s="62"/>
      <c r="AIS49" s="62"/>
      <c r="AIT49" s="62"/>
      <c r="AIU49" s="62"/>
      <c r="AIV49" s="62"/>
      <c r="AIW49" s="62"/>
      <c r="AIX49" s="62"/>
      <c r="AIY49" s="62"/>
      <c r="AIZ49" s="62"/>
      <c r="AJA49" s="62"/>
      <c r="AJB49" s="62"/>
      <c r="AJC49" s="62"/>
      <c r="AJD49" s="62"/>
      <c r="AJE49" s="62"/>
      <c r="AJF49" s="62"/>
      <c r="AJG49" s="62"/>
      <c r="AJH49" s="62"/>
      <c r="AJI49" s="62"/>
      <c r="AJJ49" s="62"/>
      <c r="AJK49" s="62"/>
      <c r="AJL49" s="62"/>
      <c r="AJM49" s="62"/>
      <c r="AJN49" s="62"/>
      <c r="AJO49" s="62"/>
      <c r="AJP49" s="62"/>
      <c r="AJQ49" s="62"/>
      <c r="AJR49" s="62"/>
      <c r="AJS49" s="62"/>
      <c r="AJT49" s="62"/>
      <c r="AJU49" s="62"/>
      <c r="AJV49" s="62"/>
      <c r="AJW49" s="62"/>
      <c r="AJX49" s="62"/>
      <c r="AJY49" s="62"/>
      <c r="AJZ49" s="62"/>
      <c r="AKA49" s="62"/>
      <c r="AKB49" s="62"/>
      <c r="AKC49" s="62"/>
      <c r="AKD49" s="62"/>
      <c r="AKE49" s="62"/>
      <c r="AKF49" s="62"/>
      <c r="AKG49" s="62"/>
      <c r="AKH49" s="62"/>
      <c r="AKI49" s="62"/>
      <c r="AKJ49" s="62"/>
      <c r="AKK49" s="62"/>
      <c r="AKL49" s="62"/>
      <c r="AKM49" s="62"/>
      <c r="AKN49" s="62"/>
      <c r="AKO49" s="62"/>
      <c r="AKP49" s="62"/>
      <c r="AKQ49" s="62"/>
      <c r="AKR49" s="62"/>
      <c r="AKS49" s="62"/>
      <c r="AKT49" s="62"/>
      <c r="AKU49" s="62"/>
      <c r="AKV49" s="62"/>
      <c r="AKW49" s="62"/>
      <c r="AKX49" s="62"/>
      <c r="AKY49" s="62"/>
      <c r="AKZ49" s="62"/>
      <c r="ALA49" s="62"/>
      <c r="ALB49" s="62"/>
      <c r="ALC49" s="62"/>
      <c r="ALD49" s="62"/>
      <c r="ALE49" s="62"/>
      <c r="ALF49" s="62"/>
      <c r="ALG49" s="62"/>
      <c r="ALH49" s="62"/>
      <c r="ALI49" s="62"/>
      <c r="ALJ49" s="62"/>
      <c r="ALK49" s="62"/>
      <c r="ALL49" s="62"/>
      <c r="ALM49" s="62"/>
      <c r="ALN49" s="62"/>
      <c r="ALO49" s="62"/>
      <c r="ALP49" s="62"/>
      <c r="ALQ49" s="62"/>
      <c r="ALR49" s="62"/>
      <c r="ALS49" s="62"/>
      <c r="ALT49" s="62"/>
      <c r="ALU49" s="62"/>
      <c r="ALV49" s="62"/>
      <c r="ALW49" s="62"/>
      <c r="ALX49" s="62"/>
      <c r="ALY49" s="62"/>
      <c r="ALZ49" s="62"/>
      <c r="AMA49" s="62"/>
      <c r="AMB49" s="62"/>
      <c r="AMC49" s="62"/>
      <c r="AMD49" s="62"/>
      <c r="AME49" s="62"/>
      <c r="AMF49" s="62"/>
      <c r="AMG49" s="62"/>
      <c r="AMH49" s="62"/>
      <c r="AMI49" s="62"/>
      <c r="AMJ49" s="62"/>
      <c r="AMK49" s="62"/>
    </row>
    <row r="50" spans="1:1025" x14ac:dyDescent="0.3">
      <c r="A50" s="186" t="s">
        <v>7</v>
      </c>
      <c r="B50" s="186"/>
      <c r="C50" s="186"/>
      <c r="D50" s="122">
        <f t="shared" si="2"/>
        <v>6.4266666666666667</v>
      </c>
      <c r="E50" s="123">
        <v>30.19</v>
      </c>
      <c r="F50" s="123">
        <v>20.72</v>
      </c>
      <c r="G50" s="123">
        <v>77.12</v>
      </c>
      <c r="H50" s="123">
        <v>620.98</v>
      </c>
      <c r="I50" s="38"/>
      <c r="J50" s="124">
        <v>30</v>
      </c>
      <c r="K50" s="124">
        <v>31</v>
      </c>
      <c r="L50" s="124">
        <v>31</v>
      </c>
      <c r="M50" s="124">
        <v>31</v>
      </c>
      <c r="N50" s="38"/>
      <c r="O50" s="125">
        <v>19</v>
      </c>
      <c r="P50" s="125">
        <v>30</v>
      </c>
      <c r="Q50" s="125">
        <v>50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  <c r="IS50" s="62"/>
      <c r="IT50" s="62"/>
      <c r="IU50" s="62"/>
      <c r="IV50" s="62"/>
      <c r="IW50" s="62"/>
      <c r="IX50" s="62"/>
      <c r="IY50" s="62"/>
      <c r="IZ50" s="62"/>
      <c r="JA50" s="62"/>
      <c r="JB50" s="62"/>
      <c r="JC50" s="62"/>
      <c r="JD50" s="62"/>
      <c r="JE50" s="62"/>
      <c r="JF50" s="62"/>
      <c r="JG50" s="62"/>
      <c r="JH50" s="62"/>
      <c r="JI50" s="62"/>
      <c r="JJ50" s="62"/>
      <c r="JK50" s="62"/>
      <c r="JL50" s="62"/>
      <c r="JM50" s="62"/>
      <c r="JN50" s="62"/>
      <c r="JO50" s="62"/>
      <c r="JP50" s="62"/>
      <c r="JQ50" s="62"/>
      <c r="JR50" s="62"/>
      <c r="JS50" s="62"/>
      <c r="JT50" s="62"/>
      <c r="JU50" s="62"/>
      <c r="JV50" s="62"/>
      <c r="JW50" s="62"/>
      <c r="JX50" s="62"/>
      <c r="JY50" s="62"/>
      <c r="JZ50" s="62"/>
      <c r="KA50" s="62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  <c r="LC50" s="62"/>
      <c r="LD50" s="62"/>
      <c r="LE50" s="62"/>
      <c r="LF50" s="62"/>
      <c r="LG50" s="62"/>
      <c r="LH50" s="62"/>
      <c r="LI50" s="62"/>
      <c r="LJ50" s="62"/>
      <c r="LK50" s="62"/>
      <c r="LL50" s="62"/>
      <c r="LM50" s="62"/>
      <c r="LN50" s="62"/>
      <c r="LO50" s="62"/>
      <c r="LP50" s="62"/>
      <c r="LQ50" s="62"/>
      <c r="LR50" s="62"/>
      <c r="LS50" s="62"/>
      <c r="LT50" s="62"/>
      <c r="LU50" s="62"/>
      <c r="LV50" s="62"/>
      <c r="LW50" s="62"/>
      <c r="LX50" s="62"/>
      <c r="LY50" s="62"/>
      <c r="LZ50" s="62"/>
      <c r="MA50" s="62"/>
      <c r="MB50" s="62"/>
      <c r="MC50" s="62"/>
      <c r="MD50" s="62"/>
      <c r="ME50" s="62"/>
      <c r="MF50" s="62"/>
      <c r="MG50" s="62"/>
      <c r="MH50" s="62"/>
      <c r="MI50" s="62"/>
      <c r="MJ50" s="62"/>
      <c r="MK50" s="62"/>
      <c r="ML50" s="62"/>
      <c r="MM50" s="62"/>
      <c r="MN50" s="62"/>
      <c r="MO50" s="62"/>
      <c r="MP50" s="62"/>
      <c r="MQ50" s="62"/>
      <c r="MR50" s="62"/>
      <c r="MS50" s="62"/>
      <c r="MT50" s="62"/>
      <c r="MU50" s="62"/>
      <c r="MV50" s="62"/>
      <c r="MW50" s="62"/>
      <c r="MX50" s="62"/>
      <c r="MY50" s="62"/>
      <c r="MZ50" s="62"/>
      <c r="NA50" s="62"/>
      <c r="NB50" s="62"/>
      <c r="NC50" s="62"/>
      <c r="ND50" s="62"/>
      <c r="NE50" s="62"/>
      <c r="NF50" s="62"/>
      <c r="NG50" s="62"/>
      <c r="NH50" s="62"/>
      <c r="NI50" s="62"/>
      <c r="NJ50" s="62"/>
      <c r="NK50" s="62"/>
      <c r="NL50" s="62"/>
      <c r="NM50" s="62"/>
      <c r="NN50" s="62"/>
      <c r="NO50" s="62"/>
      <c r="NP50" s="62"/>
      <c r="NQ50" s="62"/>
      <c r="NR50" s="62"/>
      <c r="NS50" s="62"/>
      <c r="NT50" s="62"/>
      <c r="NU50" s="62"/>
      <c r="NV50" s="62"/>
      <c r="NW50" s="62"/>
      <c r="NX50" s="62"/>
      <c r="NY50" s="62"/>
      <c r="NZ50" s="62"/>
      <c r="OA50" s="62"/>
      <c r="OB50" s="62"/>
      <c r="OC50" s="62"/>
      <c r="OD50" s="62"/>
      <c r="OE50" s="62"/>
      <c r="OF50" s="62"/>
      <c r="OG50" s="62"/>
      <c r="OH50" s="62"/>
      <c r="OI50" s="62"/>
      <c r="OJ50" s="62"/>
      <c r="OK50" s="62"/>
      <c r="OL50" s="62"/>
      <c r="OM50" s="62"/>
      <c r="ON50" s="62"/>
      <c r="OO50" s="62"/>
      <c r="OP50" s="62"/>
      <c r="OQ50" s="62"/>
      <c r="OR50" s="62"/>
      <c r="OS50" s="62"/>
      <c r="OT50" s="62"/>
      <c r="OU50" s="62"/>
      <c r="OV50" s="62"/>
      <c r="OW50" s="62"/>
      <c r="OX50" s="62"/>
      <c r="OY50" s="62"/>
      <c r="OZ50" s="62"/>
      <c r="PA50" s="62"/>
      <c r="PB50" s="62"/>
      <c r="PC50" s="62"/>
      <c r="PD50" s="62"/>
      <c r="PE50" s="62"/>
      <c r="PF50" s="62"/>
      <c r="PG50" s="62"/>
      <c r="PH50" s="62"/>
      <c r="PI50" s="62"/>
      <c r="PJ50" s="62"/>
      <c r="PK50" s="62"/>
      <c r="PL50" s="62"/>
      <c r="PM50" s="62"/>
      <c r="PN50" s="62"/>
      <c r="PO50" s="62"/>
      <c r="PP50" s="62"/>
      <c r="PQ50" s="62"/>
      <c r="PR50" s="62"/>
      <c r="PS50" s="62"/>
      <c r="PT50" s="62"/>
      <c r="PU50" s="62"/>
      <c r="PV50" s="62"/>
      <c r="PW50" s="62"/>
      <c r="PX50" s="62"/>
      <c r="PY50" s="62"/>
      <c r="PZ50" s="62"/>
      <c r="QA50" s="62"/>
      <c r="QB50" s="62"/>
      <c r="QC50" s="62"/>
      <c r="QD50" s="62"/>
      <c r="QE50" s="62"/>
      <c r="QF50" s="62"/>
      <c r="QG50" s="62"/>
      <c r="QH50" s="62"/>
      <c r="QI50" s="62"/>
      <c r="QJ50" s="62"/>
      <c r="QK50" s="62"/>
      <c r="QL50" s="62"/>
      <c r="QM50" s="62"/>
      <c r="QN50" s="62"/>
      <c r="QO50" s="62"/>
      <c r="QP50" s="62"/>
      <c r="QQ50" s="62"/>
      <c r="QR50" s="62"/>
      <c r="QS50" s="62"/>
      <c r="QT50" s="62"/>
      <c r="QU50" s="62"/>
      <c r="QV50" s="62"/>
      <c r="QW50" s="62"/>
      <c r="QX50" s="62"/>
      <c r="QY50" s="62"/>
      <c r="QZ50" s="62"/>
      <c r="RA50" s="62"/>
      <c r="RB50" s="62"/>
      <c r="RC50" s="62"/>
      <c r="RD50" s="62"/>
      <c r="RE50" s="62"/>
      <c r="RF50" s="62"/>
      <c r="RG50" s="62"/>
      <c r="RH50" s="62"/>
      <c r="RI50" s="62"/>
      <c r="RJ50" s="62"/>
      <c r="RK50" s="62"/>
      <c r="RL50" s="62"/>
      <c r="RM50" s="62"/>
      <c r="RN50" s="62"/>
      <c r="RO50" s="62"/>
      <c r="RP50" s="62"/>
      <c r="RQ50" s="62"/>
      <c r="RR50" s="62"/>
      <c r="RS50" s="62"/>
      <c r="RT50" s="62"/>
      <c r="RU50" s="62"/>
      <c r="RV50" s="62"/>
      <c r="RW50" s="62"/>
      <c r="RX50" s="62"/>
      <c r="RY50" s="62"/>
      <c r="RZ50" s="62"/>
      <c r="SA50" s="62"/>
      <c r="SB50" s="62"/>
      <c r="SC50" s="62"/>
      <c r="SD50" s="62"/>
      <c r="SE50" s="62"/>
      <c r="SF50" s="62"/>
      <c r="SG50" s="62"/>
      <c r="SH50" s="62"/>
      <c r="SI50" s="62"/>
      <c r="SJ50" s="62"/>
      <c r="SK50" s="62"/>
      <c r="SL50" s="62"/>
      <c r="SM50" s="62"/>
      <c r="SN50" s="62"/>
      <c r="SO50" s="62"/>
      <c r="SP50" s="62"/>
      <c r="SQ50" s="62"/>
      <c r="SR50" s="62"/>
      <c r="SS50" s="62"/>
      <c r="ST50" s="62"/>
      <c r="SU50" s="62"/>
      <c r="SV50" s="62"/>
      <c r="SW50" s="62"/>
      <c r="SX50" s="62"/>
      <c r="SY50" s="62"/>
      <c r="SZ50" s="62"/>
      <c r="TA50" s="62"/>
      <c r="TB50" s="62"/>
      <c r="TC50" s="62"/>
      <c r="TD50" s="62"/>
      <c r="TE50" s="62"/>
      <c r="TF50" s="62"/>
      <c r="TG50" s="62"/>
      <c r="TH50" s="62"/>
      <c r="TI50" s="62"/>
      <c r="TJ50" s="62"/>
      <c r="TK50" s="62"/>
      <c r="TL50" s="62"/>
      <c r="TM50" s="62"/>
      <c r="TN50" s="62"/>
      <c r="TO50" s="62"/>
      <c r="TP50" s="62"/>
      <c r="TQ50" s="62"/>
      <c r="TR50" s="62"/>
      <c r="TS50" s="62"/>
      <c r="TT50" s="62"/>
      <c r="TU50" s="62"/>
      <c r="TV50" s="62"/>
      <c r="TW50" s="62"/>
      <c r="TX50" s="62"/>
      <c r="TY50" s="62"/>
      <c r="TZ50" s="62"/>
      <c r="UA50" s="62"/>
      <c r="UB50" s="62"/>
      <c r="UC50" s="62"/>
      <c r="UD50" s="62"/>
      <c r="UE50" s="62"/>
      <c r="UF50" s="62"/>
      <c r="UG50" s="62"/>
      <c r="UH50" s="62"/>
      <c r="UI50" s="62"/>
      <c r="UJ50" s="62"/>
      <c r="UK50" s="62"/>
      <c r="UL50" s="62"/>
      <c r="UM50" s="62"/>
      <c r="UN50" s="62"/>
      <c r="UO50" s="62"/>
      <c r="UP50" s="62"/>
      <c r="UQ50" s="62"/>
      <c r="UR50" s="62"/>
      <c r="US50" s="62"/>
      <c r="UT50" s="62"/>
      <c r="UU50" s="62"/>
      <c r="UV50" s="62"/>
      <c r="UW50" s="62"/>
      <c r="UX50" s="62"/>
      <c r="UY50" s="62"/>
      <c r="UZ50" s="62"/>
      <c r="VA50" s="62"/>
      <c r="VB50" s="62"/>
      <c r="VC50" s="62"/>
      <c r="VD50" s="62"/>
      <c r="VE50" s="62"/>
      <c r="VF50" s="62"/>
      <c r="VG50" s="62"/>
      <c r="VH50" s="62"/>
      <c r="VI50" s="62"/>
      <c r="VJ50" s="62"/>
      <c r="VK50" s="62"/>
      <c r="VL50" s="62"/>
      <c r="VM50" s="62"/>
      <c r="VN50" s="62"/>
      <c r="VO50" s="62"/>
      <c r="VP50" s="62"/>
      <c r="VQ50" s="62"/>
      <c r="VR50" s="62"/>
      <c r="VS50" s="62"/>
      <c r="VT50" s="62"/>
      <c r="VU50" s="62"/>
      <c r="VV50" s="62"/>
      <c r="VW50" s="62"/>
      <c r="VX50" s="62"/>
      <c r="VY50" s="62"/>
      <c r="VZ50" s="62"/>
      <c r="WA50" s="62"/>
      <c r="WB50" s="62"/>
      <c r="WC50" s="62"/>
      <c r="WD50" s="62"/>
      <c r="WE50" s="62"/>
      <c r="WF50" s="62"/>
      <c r="WG50" s="62"/>
      <c r="WH50" s="62"/>
      <c r="WI50" s="62"/>
      <c r="WJ50" s="62"/>
      <c r="WK50" s="62"/>
      <c r="WL50" s="62"/>
      <c r="WM50" s="62"/>
      <c r="WN50" s="62"/>
      <c r="WO50" s="62"/>
      <c r="WP50" s="62"/>
      <c r="WQ50" s="62"/>
      <c r="WR50" s="62"/>
      <c r="WS50" s="62"/>
      <c r="WT50" s="62"/>
      <c r="WU50" s="62"/>
      <c r="WV50" s="62"/>
      <c r="WW50" s="62"/>
      <c r="WX50" s="62"/>
      <c r="WY50" s="62"/>
      <c r="WZ50" s="62"/>
      <c r="XA50" s="62"/>
      <c r="XB50" s="62"/>
      <c r="XC50" s="62"/>
      <c r="XD50" s="62"/>
      <c r="XE50" s="62"/>
      <c r="XF50" s="62"/>
      <c r="XG50" s="62"/>
      <c r="XH50" s="62"/>
      <c r="XI50" s="62"/>
      <c r="XJ50" s="62"/>
      <c r="XK50" s="62"/>
      <c r="XL50" s="62"/>
      <c r="XM50" s="62"/>
      <c r="XN50" s="62"/>
      <c r="XO50" s="62"/>
      <c r="XP50" s="62"/>
      <c r="XQ50" s="62"/>
      <c r="XR50" s="62"/>
      <c r="XS50" s="62"/>
      <c r="XT50" s="62"/>
      <c r="XU50" s="62"/>
      <c r="XV50" s="62"/>
      <c r="XW50" s="62"/>
      <c r="XX50" s="62"/>
      <c r="XY50" s="62"/>
      <c r="XZ50" s="62"/>
      <c r="YA50" s="62"/>
      <c r="YB50" s="62"/>
      <c r="YC50" s="62"/>
      <c r="YD50" s="62"/>
      <c r="YE50" s="62"/>
      <c r="YF50" s="62"/>
      <c r="YG50" s="62"/>
      <c r="YH50" s="62"/>
      <c r="YI50" s="62"/>
      <c r="YJ50" s="62"/>
      <c r="YK50" s="62"/>
      <c r="YL50" s="62"/>
      <c r="YM50" s="62"/>
      <c r="YN50" s="62"/>
      <c r="YO50" s="62"/>
      <c r="YP50" s="62"/>
      <c r="YQ50" s="62"/>
      <c r="YR50" s="62"/>
      <c r="YS50" s="62"/>
      <c r="YT50" s="62"/>
      <c r="YU50" s="62"/>
      <c r="YV50" s="62"/>
      <c r="YW50" s="62"/>
      <c r="YX50" s="62"/>
      <c r="YY50" s="62"/>
      <c r="YZ50" s="62"/>
      <c r="ZA50" s="62"/>
      <c r="ZB50" s="62"/>
      <c r="ZC50" s="62"/>
      <c r="ZD50" s="62"/>
      <c r="ZE50" s="62"/>
      <c r="ZF50" s="62"/>
      <c r="ZG50" s="62"/>
      <c r="ZH50" s="62"/>
      <c r="ZI50" s="62"/>
      <c r="ZJ50" s="62"/>
      <c r="ZK50" s="62"/>
      <c r="ZL50" s="62"/>
      <c r="ZM50" s="62"/>
      <c r="ZN50" s="62"/>
      <c r="ZO50" s="62"/>
      <c r="ZP50" s="62"/>
      <c r="ZQ50" s="62"/>
      <c r="ZR50" s="62"/>
      <c r="ZS50" s="62"/>
      <c r="ZT50" s="62"/>
      <c r="ZU50" s="62"/>
      <c r="ZV50" s="62"/>
      <c r="ZW50" s="62"/>
      <c r="ZX50" s="62"/>
      <c r="ZY50" s="62"/>
      <c r="ZZ50" s="62"/>
      <c r="AAA50" s="62"/>
      <c r="AAB50" s="62"/>
      <c r="AAC50" s="62"/>
      <c r="AAD50" s="62"/>
      <c r="AAE50" s="62"/>
      <c r="AAF50" s="62"/>
      <c r="AAG50" s="62"/>
      <c r="AAH50" s="62"/>
      <c r="AAI50" s="62"/>
      <c r="AAJ50" s="62"/>
      <c r="AAK50" s="62"/>
      <c r="AAL50" s="62"/>
      <c r="AAM50" s="62"/>
      <c r="AAN50" s="62"/>
      <c r="AAO50" s="62"/>
      <c r="AAP50" s="62"/>
      <c r="AAQ50" s="62"/>
      <c r="AAR50" s="62"/>
      <c r="AAS50" s="62"/>
      <c r="AAT50" s="62"/>
      <c r="AAU50" s="62"/>
      <c r="AAV50" s="62"/>
      <c r="AAW50" s="62"/>
      <c r="AAX50" s="62"/>
      <c r="AAY50" s="62"/>
      <c r="AAZ50" s="62"/>
      <c r="ABA50" s="62"/>
      <c r="ABB50" s="62"/>
      <c r="ABC50" s="62"/>
      <c r="ABD50" s="62"/>
      <c r="ABE50" s="62"/>
      <c r="ABF50" s="62"/>
      <c r="ABG50" s="62"/>
      <c r="ABH50" s="62"/>
      <c r="ABI50" s="62"/>
      <c r="ABJ50" s="62"/>
      <c r="ABK50" s="62"/>
      <c r="ABL50" s="62"/>
      <c r="ABM50" s="62"/>
      <c r="ABN50" s="62"/>
      <c r="ABO50" s="62"/>
      <c r="ABP50" s="62"/>
      <c r="ABQ50" s="62"/>
      <c r="ABR50" s="62"/>
      <c r="ABS50" s="62"/>
      <c r="ABT50" s="62"/>
      <c r="ABU50" s="62"/>
      <c r="ABV50" s="62"/>
      <c r="ABW50" s="62"/>
      <c r="ABX50" s="62"/>
      <c r="ABY50" s="62"/>
      <c r="ABZ50" s="62"/>
      <c r="ACA50" s="62"/>
      <c r="ACB50" s="62"/>
      <c r="ACC50" s="62"/>
      <c r="ACD50" s="62"/>
      <c r="ACE50" s="62"/>
      <c r="ACF50" s="62"/>
      <c r="ACG50" s="62"/>
      <c r="ACH50" s="62"/>
      <c r="ACI50" s="62"/>
      <c r="ACJ50" s="62"/>
      <c r="ACK50" s="62"/>
      <c r="ACL50" s="62"/>
      <c r="ACM50" s="62"/>
      <c r="ACN50" s="62"/>
      <c r="ACO50" s="62"/>
      <c r="ACP50" s="62"/>
      <c r="ACQ50" s="62"/>
      <c r="ACR50" s="62"/>
      <c r="ACS50" s="62"/>
      <c r="ACT50" s="62"/>
      <c r="ACU50" s="62"/>
      <c r="ACV50" s="62"/>
      <c r="ACW50" s="62"/>
      <c r="ACX50" s="62"/>
      <c r="ACY50" s="62"/>
      <c r="ACZ50" s="62"/>
      <c r="ADA50" s="62"/>
      <c r="ADB50" s="62"/>
      <c r="ADC50" s="62"/>
      <c r="ADD50" s="62"/>
      <c r="ADE50" s="62"/>
      <c r="ADF50" s="62"/>
      <c r="ADG50" s="62"/>
      <c r="ADH50" s="62"/>
      <c r="ADI50" s="62"/>
      <c r="ADJ50" s="62"/>
      <c r="ADK50" s="62"/>
      <c r="ADL50" s="62"/>
      <c r="ADM50" s="62"/>
      <c r="ADN50" s="62"/>
      <c r="ADO50" s="62"/>
      <c r="ADP50" s="62"/>
      <c r="ADQ50" s="62"/>
      <c r="ADR50" s="62"/>
      <c r="ADS50" s="62"/>
      <c r="ADT50" s="62"/>
      <c r="ADU50" s="62"/>
      <c r="ADV50" s="62"/>
      <c r="ADW50" s="62"/>
      <c r="ADX50" s="62"/>
      <c r="ADY50" s="62"/>
      <c r="ADZ50" s="62"/>
      <c r="AEA50" s="62"/>
      <c r="AEB50" s="62"/>
      <c r="AEC50" s="62"/>
      <c r="AED50" s="62"/>
      <c r="AEE50" s="62"/>
      <c r="AEF50" s="62"/>
      <c r="AEG50" s="62"/>
      <c r="AEH50" s="62"/>
      <c r="AEI50" s="62"/>
      <c r="AEJ50" s="62"/>
      <c r="AEK50" s="62"/>
      <c r="AEL50" s="62"/>
      <c r="AEM50" s="62"/>
      <c r="AEN50" s="62"/>
      <c r="AEO50" s="62"/>
      <c r="AEP50" s="62"/>
      <c r="AEQ50" s="62"/>
      <c r="AER50" s="62"/>
      <c r="AES50" s="62"/>
      <c r="AET50" s="62"/>
      <c r="AEU50" s="62"/>
      <c r="AEV50" s="62"/>
      <c r="AEW50" s="62"/>
      <c r="AEX50" s="62"/>
      <c r="AEY50" s="62"/>
      <c r="AEZ50" s="62"/>
      <c r="AFA50" s="62"/>
      <c r="AFB50" s="62"/>
      <c r="AFC50" s="62"/>
      <c r="AFD50" s="62"/>
      <c r="AFE50" s="62"/>
      <c r="AFF50" s="62"/>
      <c r="AFG50" s="62"/>
      <c r="AFH50" s="62"/>
      <c r="AFI50" s="62"/>
      <c r="AFJ50" s="62"/>
      <c r="AFK50" s="62"/>
      <c r="AFL50" s="62"/>
      <c r="AFM50" s="62"/>
      <c r="AFN50" s="62"/>
      <c r="AFO50" s="62"/>
      <c r="AFP50" s="62"/>
      <c r="AFQ50" s="62"/>
      <c r="AFR50" s="62"/>
      <c r="AFS50" s="62"/>
      <c r="AFT50" s="62"/>
      <c r="AFU50" s="62"/>
      <c r="AFV50" s="62"/>
      <c r="AFW50" s="62"/>
      <c r="AFX50" s="62"/>
      <c r="AFY50" s="62"/>
      <c r="AFZ50" s="62"/>
      <c r="AGA50" s="62"/>
      <c r="AGB50" s="62"/>
      <c r="AGC50" s="62"/>
      <c r="AGD50" s="62"/>
      <c r="AGE50" s="62"/>
      <c r="AGF50" s="62"/>
      <c r="AGG50" s="62"/>
      <c r="AGH50" s="62"/>
      <c r="AGI50" s="62"/>
      <c r="AGJ50" s="62"/>
      <c r="AGK50" s="62"/>
      <c r="AGL50" s="62"/>
      <c r="AGM50" s="62"/>
      <c r="AGN50" s="62"/>
      <c r="AGO50" s="62"/>
      <c r="AGP50" s="62"/>
      <c r="AGQ50" s="62"/>
      <c r="AGR50" s="62"/>
      <c r="AGS50" s="62"/>
      <c r="AGT50" s="62"/>
      <c r="AGU50" s="62"/>
      <c r="AGV50" s="62"/>
      <c r="AGW50" s="62"/>
      <c r="AGX50" s="62"/>
      <c r="AGY50" s="62"/>
      <c r="AGZ50" s="62"/>
      <c r="AHA50" s="62"/>
      <c r="AHB50" s="62"/>
      <c r="AHC50" s="62"/>
      <c r="AHD50" s="62"/>
      <c r="AHE50" s="62"/>
      <c r="AHF50" s="62"/>
      <c r="AHG50" s="62"/>
      <c r="AHH50" s="62"/>
      <c r="AHI50" s="62"/>
      <c r="AHJ50" s="62"/>
      <c r="AHK50" s="62"/>
      <c r="AHL50" s="62"/>
      <c r="AHM50" s="62"/>
      <c r="AHN50" s="62"/>
      <c r="AHO50" s="62"/>
      <c r="AHP50" s="62"/>
      <c r="AHQ50" s="62"/>
      <c r="AHR50" s="62"/>
      <c r="AHS50" s="62"/>
      <c r="AHT50" s="62"/>
      <c r="AHU50" s="62"/>
      <c r="AHV50" s="62"/>
      <c r="AHW50" s="62"/>
      <c r="AHX50" s="62"/>
      <c r="AHY50" s="62"/>
      <c r="AHZ50" s="62"/>
      <c r="AIA50" s="62"/>
      <c r="AIB50" s="62"/>
      <c r="AIC50" s="62"/>
      <c r="AID50" s="62"/>
      <c r="AIE50" s="62"/>
      <c r="AIF50" s="62"/>
      <c r="AIG50" s="62"/>
      <c r="AIH50" s="62"/>
      <c r="AII50" s="62"/>
      <c r="AIJ50" s="62"/>
      <c r="AIK50" s="62"/>
      <c r="AIL50" s="62"/>
      <c r="AIM50" s="62"/>
      <c r="AIN50" s="62"/>
      <c r="AIO50" s="62"/>
      <c r="AIP50" s="62"/>
      <c r="AIQ50" s="62"/>
      <c r="AIR50" s="62"/>
      <c r="AIS50" s="62"/>
      <c r="AIT50" s="62"/>
      <c r="AIU50" s="62"/>
      <c r="AIV50" s="62"/>
      <c r="AIW50" s="62"/>
      <c r="AIX50" s="62"/>
      <c r="AIY50" s="62"/>
      <c r="AIZ50" s="62"/>
      <c r="AJA50" s="62"/>
      <c r="AJB50" s="62"/>
      <c r="AJC50" s="62"/>
      <c r="AJD50" s="62"/>
      <c r="AJE50" s="62"/>
      <c r="AJF50" s="62"/>
      <c r="AJG50" s="62"/>
      <c r="AJH50" s="62"/>
      <c r="AJI50" s="62"/>
      <c r="AJJ50" s="62"/>
      <c r="AJK50" s="62"/>
      <c r="AJL50" s="62"/>
      <c r="AJM50" s="62"/>
      <c r="AJN50" s="62"/>
      <c r="AJO50" s="62"/>
      <c r="AJP50" s="62"/>
      <c r="AJQ50" s="62"/>
      <c r="AJR50" s="62"/>
      <c r="AJS50" s="62"/>
      <c r="AJT50" s="62"/>
      <c r="AJU50" s="62"/>
      <c r="AJV50" s="62"/>
      <c r="AJW50" s="62"/>
      <c r="AJX50" s="62"/>
      <c r="AJY50" s="62"/>
      <c r="AJZ50" s="62"/>
      <c r="AKA50" s="62"/>
      <c r="AKB50" s="62"/>
      <c r="AKC50" s="62"/>
      <c r="AKD50" s="62"/>
      <c r="AKE50" s="62"/>
      <c r="AKF50" s="62"/>
      <c r="AKG50" s="62"/>
      <c r="AKH50" s="62"/>
      <c r="AKI50" s="62"/>
      <c r="AKJ50" s="62"/>
      <c r="AKK50" s="62"/>
      <c r="AKL50" s="62"/>
      <c r="AKM50" s="62"/>
      <c r="AKN50" s="62"/>
      <c r="AKO50" s="62"/>
      <c r="AKP50" s="62"/>
      <c r="AKQ50" s="62"/>
      <c r="AKR50" s="62"/>
      <c r="AKS50" s="62"/>
      <c r="AKT50" s="62"/>
      <c r="AKU50" s="62"/>
      <c r="AKV50" s="62"/>
      <c r="AKW50" s="62"/>
      <c r="AKX50" s="62"/>
      <c r="AKY50" s="62"/>
      <c r="AKZ50" s="62"/>
      <c r="ALA50" s="62"/>
      <c r="ALB50" s="62"/>
      <c r="ALC50" s="62"/>
      <c r="ALD50" s="62"/>
      <c r="ALE50" s="62"/>
      <c r="ALF50" s="62"/>
      <c r="ALG50" s="62"/>
      <c r="ALH50" s="62"/>
      <c r="ALI50" s="62"/>
      <c r="ALJ50" s="62"/>
      <c r="ALK50" s="62"/>
      <c r="ALL50" s="62"/>
      <c r="ALM50" s="62"/>
      <c r="ALN50" s="62"/>
      <c r="ALO50" s="62"/>
      <c r="ALP50" s="62"/>
      <c r="ALQ50" s="62"/>
      <c r="ALR50" s="62"/>
      <c r="ALS50" s="62"/>
      <c r="ALT50" s="62"/>
      <c r="ALU50" s="62"/>
      <c r="ALV50" s="62"/>
      <c r="ALW50" s="62"/>
      <c r="ALX50" s="62"/>
      <c r="ALY50" s="62"/>
      <c r="ALZ50" s="62"/>
      <c r="AMA50" s="62"/>
      <c r="AMB50" s="62"/>
      <c r="AMC50" s="62"/>
      <c r="AMD50" s="62"/>
      <c r="AME50" s="62"/>
      <c r="AMF50" s="62"/>
      <c r="AMG50" s="62"/>
      <c r="AMH50" s="62"/>
      <c r="AMI50" s="62"/>
      <c r="AMJ50" s="62"/>
      <c r="AMK50" s="62"/>
    </row>
    <row r="51" spans="1:1025" x14ac:dyDescent="0.3">
      <c r="A51" s="186" t="s">
        <v>8</v>
      </c>
      <c r="B51" s="186"/>
      <c r="C51" s="186"/>
      <c r="D51" s="122">
        <f t="shared" si="2"/>
        <v>6.8299999999999992</v>
      </c>
      <c r="E51" s="123">
        <v>35.15</v>
      </c>
      <c r="F51" s="123">
        <v>20.79</v>
      </c>
      <c r="G51" s="123">
        <v>81.96</v>
      </c>
      <c r="H51" s="123">
        <v>657.87</v>
      </c>
      <c r="I51" s="38"/>
      <c r="J51" s="124">
        <v>35</v>
      </c>
      <c r="K51" s="124">
        <v>31</v>
      </c>
      <c r="L51" s="124">
        <v>33</v>
      </c>
      <c r="M51" s="124">
        <v>33</v>
      </c>
      <c r="N51" s="38"/>
      <c r="O51" s="125">
        <v>21</v>
      </c>
      <c r="P51" s="125">
        <v>28</v>
      </c>
      <c r="Q51" s="125">
        <v>50</v>
      </c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  <c r="IW51" s="62"/>
      <c r="IX51" s="62"/>
      <c r="IY51" s="62"/>
      <c r="IZ51" s="62"/>
      <c r="JA51" s="62"/>
      <c r="JB51" s="62"/>
      <c r="JC51" s="62"/>
      <c r="JD51" s="62"/>
      <c r="JE51" s="62"/>
      <c r="JF51" s="62"/>
      <c r="JG51" s="62"/>
      <c r="JH51" s="62"/>
      <c r="JI51" s="62"/>
      <c r="JJ51" s="62"/>
      <c r="JK51" s="62"/>
      <c r="JL51" s="62"/>
      <c r="JM51" s="62"/>
      <c r="JN51" s="62"/>
      <c r="JO51" s="62"/>
      <c r="JP51" s="62"/>
      <c r="JQ51" s="62"/>
      <c r="JR51" s="62"/>
      <c r="JS51" s="62"/>
      <c r="JT51" s="62"/>
      <c r="JU51" s="62"/>
      <c r="JV51" s="62"/>
      <c r="JW51" s="62"/>
      <c r="JX51" s="62"/>
      <c r="JY51" s="62"/>
      <c r="JZ51" s="62"/>
      <c r="KA51" s="62"/>
      <c r="KB51" s="62"/>
      <c r="KC51" s="62"/>
      <c r="KD51" s="62"/>
      <c r="KE51" s="62"/>
      <c r="KF51" s="62"/>
      <c r="KG51" s="62"/>
      <c r="KH51" s="62"/>
      <c r="KI51" s="62"/>
      <c r="KJ51" s="62"/>
      <c r="KK51" s="62"/>
      <c r="KL51" s="62"/>
      <c r="KM51" s="62"/>
      <c r="KN51" s="62"/>
      <c r="KO51" s="62"/>
      <c r="KP51" s="62"/>
      <c r="KQ51" s="62"/>
      <c r="KR51" s="62"/>
      <c r="KS51" s="62"/>
      <c r="KT51" s="62"/>
      <c r="KU51" s="62"/>
      <c r="KV51" s="62"/>
      <c r="KW51" s="62"/>
      <c r="KX51" s="62"/>
      <c r="KY51" s="62"/>
      <c r="KZ51" s="62"/>
      <c r="LA51" s="62"/>
      <c r="LB51" s="62"/>
      <c r="LC51" s="62"/>
      <c r="LD51" s="62"/>
      <c r="LE51" s="62"/>
      <c r="LF51" s="62"/>
      <c r="LG51" s="62"/>
      <c r="LH51" s="62"/>
      <c r="LI51" s="62"/>
      <c r="LJ51" s="62"/>
      <c r="LK51" s="62"/>
      <c r="LL51" s="62"/>
      <c r="LM51" s="62"/>
      <c r="LN51" s="62"/>
      <c r="LO51" s="62"/>
      <c r="LP51" s="62"/>
      <c r="LQ51" s="62"/>
      <c r="LR51" s="62"/>
      <c r="LS51" s="62"/>
      <c r="LT51" s="62"/>
      <c r="LU51" s="62"/>
      <c r="LV51" s="62"/>
      <c r="LW51" s="62"/>
      <c r="LX51" s="62"/>
      <c r="LY51" s="62"/>
      <c r="LZ51" s="62"/>
      <c r="MA51" s="62"/>
      <c r="MB51" s="62"/>
      <c r="MC51" s="62"/>
      <c r="MD51" s="62"/>
      <c r="ME51" s="62"/>
      <c r="MF51" s="62"/>
      <c r="MG51" s="62"/>
      <c r="MH51" s="62"/>
      <c r="MI51" s="62"/>
      <c r="MJ51" s="62"/>
      <c r="MK51" s="62"/>
      <c r="ML51" s="62"/>
      <c r="MM51" s="62"/>
      <c r="MN51" s="62"/>
      <c r="MO51" s="62"/>
      <c r="MP51" s="62"/>
      <c r="MQ51" s="62"/>
      <c r="MR51" s="62"/>
      <c r="MS51" s="62"/>
      <c r="MT51" s="62"/>
      <c r="MU51" s="62"/>
      <c r="MV51" s="62"/>
      <c r="MW51" s="62"/>
      <c r="MX51" s="62"/>
      <c r="MY51" s="62"/>
      <c r="MZ51" s="62"/>
      <c r="NA51" s="62"/>
      <c r="NB51" s="62"/>
      <c r="NC51" s="62"/>
      <c r="ND51" s="62"/>
      <c r="NE51" s="62"/>
      <c r="NF51" s="62"/>
      <c r="NG51" s="62"/>
      <c r="NH51" s="62"/>
      <c r="NI51" s="62"/>
      <c r="NJ51" s="62"/>
      <c r="NK51" s="62"/>
      <c r="NL51" s="62"/>
      <c r="NM51" s="62"/>
      <c r="NN51" s="62"/>
      <c r="NO51" s="62"/>
      <c r="NP51" s="62"/>
      <c r="NQ51" s="62"/>
      <c r="NR51" s="62"/>
      <c r="NS51" s="62"/>
      <c r="NT51" s="62"/>
      <c r="NU51" s="62"/>
      <c r="NV51" s="62"/>
      <c r="NW51" s="62"/>
      <c r="NX51" s="62"/>
      <c r="NY51" s="62"/>
      <c r="NZ51" s="62"/>
      <c r="OA51" s="62"/>
      <c r="OB51" s="62"/>
      <c r="OC51" s="62"/>
      <c r="OD51" s="62"/>
      <c r="OE51" s="62"/>
      <c r="OF51" s="62"/>
      <c r="OG51" s="62"/>
      <c r="OH51" s="62"/>
      <c r="OI51" s="62"/>
      <c r="OJ51" s="62"/>
      <c r="OK51" s="62"/>
      <c r="OL51" s="62"/>
      <c r="OM51" s="62"/>
      <c r="ON51" s="62"/>
      <c r="OO51" s="62"/>
      <c r="OP51" s="62"/>
      <c r="OQ51" s="62"/>
      <c r="OR51" s="62"/>
      <c r="OS51" s="62"/>
      <c r="OT51" s="62"/>
      <c r="OU51" s="62"/>
      <c r="OV51" s="62"/>
      <c r="OW51" s="62"/>
      <c r="OX51" s="62"/>
      <c r="OY51" s="62"/>
      <c r="OZ51" s="62"/>
      <c r="PA51" s="62"/>
      <c r="PB51" s="62"/>
      <c r="PC51" s="62"/>
      <c r="PD51" s="62"/>
      <c r="PE51" s="62"/>
      <c r="PF51" s="62"/>
      <c r="PG51" s="62"/>
      <c r="PH51" s="62"/>
      <c r="PI51" s="62"/>
      <c r="PJ51" s="62"/>
      <c r="PK51" s="62"/>
      <c r="PL51" s="62"/>
      <c r="PM51" s="62"/>
      <c r="PN51" s="62"/>
      <c r="PO51" s="62"/>
      <c r="PP51" s="62"/>
      <c r="PQ51" s="62"/>
      <c r="PR51" s="62"/>
      <c r="PS51" s="62"/>
      <c r="PT51" s="62"/>
      <c r="PU51" s="62"/>
      <c r="PV51" s="62"/>
      <c r="PW51" s="62"/>
      <c r="PX51" s="62"/>
      <c r="PY51" s="62"/>
      <c r="PZ51" s="62"/>
      <c r="QA51" s="62"/>
      <c r="QB51" s="62"/>
      <c r="QC51" s="62"/>
      <c r="QD51" s="62"/>
      <c r="QE51" s="62"/>
      <c r="QF51" s="62"/>
      <c r="QG51" s="62"/>
      <c r="QH51" s="62"/>
      <c r="QI51" s="62"/>
      <c r="QJ51" s="62"/>
      <c r="QK51" s="62"/>
      <c r="QL51" s="62"/>
      <c r="QM51" s="62"/>
      <c r="QN51" s="62"/>
      <c r="QO51" s="62"/>
      <c r="QP51" s="62"/>
      <c r="QQ51" s="62"/>
      <c r="QR51" s="62"/>
      <c r="QS51" s="62"/>
      <c r="QT51" s="62"/>
      <c r="QU51" s="62"/>
      <c r="QV51" s="62"/>
      <c r="QW51" s="62"/>
      <c r="QX51" s="62"/>
      <c r="QY51" s="62"/>
      <c r="QZ51" s="62"/>
      <c r="RA51" s="62"/>
      <c r="RB51" s="62"/>
      <c r="RC51" s="62"/>
      <c r="RD51" s="62"/>
      <c r="RE51" s="62"/>
      <c r="RF51" s="62"/>
      <c r="RG51" s="62"/>
      <c r="RH51" s="62"/>
      <c r="RI51" s="62"/>
      <c r="RJ51" s="62"/>
      <c r="RK51" s="62"/>
      <c r="RL51" s="62"/>
      <c r="RM51" s="62"/>
      <c r="RN51" s="62"/>
      <c r="RO51" s="62"/>
      <c r="RP51" s="62"/>
      <c r="RQ51" s="62"/>
      <c r="RR51" s="62"/>
      <c r="RS51" s="62"/>
      <c r="RT51" s="62"/>
      <c r="RU51" s="62"/>
      <c r="RV51" s="62"/>
      <c r="RW51" s="62"/>
      <c r="RX51" s="62"/>
      <c r="RY51" s="62"/>
      <c r="RZ51" s="62"/>
      <c r="SA51" s="62"/>
      <c r="SB51" s="62"/>
      <c r="SC51" s="62"/>
      <c r="SD51" s="62"/>
      <c r="SE51" s="62"/>
      <c r="SF51" s="62"/>
      <c r="SG51" s="62"/>
      <c r="SH51" s="62"/>
      <c r="SI51" s="62"/>
      <c r="SJ51" s="62"/>
      <c r="SK51" s="62"/>
      <c r="SL51" s="62"/>
      <c r="SM51" s="62"/>
      <c r="SN51" s="62"/>
      <c r="SO51" s="62"/>
      <c r="SP51" s="62"/>
      <c r="SQ51" s="62"/>
      <c r="SR51" s="62"/>
      <c r="SS51" s="62"/>
      <c r="ST51" s="62"/>
      <c r="SU51" s="62"/>
      <c r="SV51" s="62"/>
      <c r="SW51" s="62"/>
      <c r="SX51" s="62"/>
      <c r="SY51" s="62"/>
      <c r="SZ51" s="62"/>
      <c r="TA51" s="62"/>
      <c r="TB51" s="62"/>
      <c r="TC51" s="62"/>
      <c r="TD51" s="62"/>
      <c r="TE51" s="62"/>
      <c r="TF51" s="62"/>
      <c r="TG51" s="62"/>
      <c r="TH51" s="62"/>
      <c r="TI51" s="62"/>
      <c r="TJ51" s="62"/>
      <c r="TK51" s="62"/>
      <c r="TL51" s="62"/>
      <c r="TM51" s="62"/>
      <c r="TN51" s="62"/>
      <c r="TO51" s="62"/>
      <c r="TP51" s="62"/>
      <c r="TQ51" s="62"/>
      <c r="TR51" s="62"/>
      <c r="TS51" s="62"/>
      <c r="TT51" s="62"/>
      <c r="TU51" s="62"/>
      <c r="TV51" s="62"/>
      <c r="TW51" s="62"/>
      <c r="TX51" s="62"/>
      <c r="TY51" s="62"/>
      <c r="TZ51" s="62"/>
      <c r="UA51" s="62"/>
      <c r="UB51" s="62"/>
      <c r="UC51" s="62"/>
      <c r="UD51" s="62"/>
      <c r="UE51" s="62"/>
      <c r="UF51" s="62"/>
      <c r="UG51" s="62"/>
      <c r="UH51" s="62"/>
      <c r="UI51" s="62"/>
      <c r="UJ51" s="62"/>
      <c r="UK51" s="62"/>
      <c r="UL51" s="62"/>
      <c r="UM51" s="62"/>
      <c r="UN51" s="62"/>
      <c r="UO51" s="62"/>
      <c r="UP51" s="62"/>
      <c r="UQ51" s="62"/>
      <c r="UR51" s="62"/>
      <c r="US51" s="62"/>
      <c r="UT51" s="62"/>
      <c r="UU51" s="62"/>
      <c r="UV51" s="62"/>
      <c r="UW51" s="62"/>
      <c r="UX51" s="62"/>
      <c r="UY51" s="62"/>
      <c r="UZ51" s="62"/>
      <c r="VA51" s="62"/>
      <c r="VB51" s="62"/>
      <c r="VC51" s="62"/>
      <c r="VD51" s="62"/>
      <c r="VE51" s="62"/>
      <c r="VF51" s="62"/>
      <c r="VG51" s="62"/>
      <c r="VH51" s="62"/>
      <c r="VI51" s="62"/>
      <c r="VJ51" s="62"/>
      <c r="VK51" s="62"/>
      <c r="VL51" s="62"/>
      <c r="VM51" s="62"/>
      <c r="VN51" s="62"/>
      <c r="VO51" s="62"/>
      <c r="VP51" s="62"/>
      <c r="VQ51" s="62"/>
      <c r="VR51" s="62"/>
      <c r="VS51" s="62"/>
      <c r="VT51" s="62"/>
      <c r="VU51" s="62"/>
      <c r="VV51" s="62"/>
      <c r="VW51" s="62"/>
      <c r="VX51" s="62"/>
      <c r="VY51" s="62"/>
      <c r="VZ51" s="62"/>
      <c r="WA51" s="62"/>
      <c r="WB51" s="62"/>
      <c r="WC51" s="62"/>
      <c r="WD51" s="62"/>
      <c r="WE51" s="62"/>
      <c r="WF51" s="62"/>
      <c r="WG51" s="62"/>
      <c r="WH51" s="62"/>
      <c r="WI51" s="62"/>
      <c r="WJ51" s="62"/>
      <c r="WK51" s="62"/>
      <c r="WL51" s="62"/>
      <c r="WM51" s="62"/>
      <c r="WN51" s="62"/>
      <c r="WO51" s="62"/>
      <c r="WP51" s="62"/>
      <c r="WQ51" s="62"/>
      <c r="WR51" s="62"/>
      <c r="WS51" s="62"/>
      <c r="WT51" s="62"/>
      <c r="WU51" s="62"/>
      <c r="WV51" s="62"/>
      <c r="WW51" s="62"/>
      <c r="WX51" s="62"/>
      <c r="WY51" s="62"/>
      <c r="WZ51" s="62"/>
      <c r="XA51" s="62"/>
      <c r="XB51" s="62"/>
      <c r="XC51" s="62"/>
      <c r="XD51" s="62"/>
      <c r="XE51" s="62"/>
      <c r="XF51" s="62"/>
      <c r="XG51" s="62"/>
      <c r="XH51" s="62"/>
      <c r="XI51" s="62"/>
      <c r="XJ51" s="62"/>
      <c r="XK51" s="62"/>
      <c r="XL51" s="62"/>
      <c r="XM51" s="62"/>
      <c r="XN51" s="62"/>
      <c r="XO51" s="62"/>
      <c r="XP51" s="62"/>
      <c r="XQ51" s="62"/>
      <c r="XR51" s="62"/>
      <c r="XS51" s="62"/>
      <c r="XT51" s="62"/>
      <c r="XU51" s="62"/>
      <c r="XV51" s="62"/>
      <c r="XW51" s="62"/>
      <c r="XX51" s="62"/>
      <c r="XY51" s="62"/>
      <c r="XZ51" s="62"/>
      <c r="YA51" s="62"/>
      <c r="YB51" s="62"/>
      <c r="YC51" s="62"/>
      <c r="YD51" s="62"/>
      <c r="YE51" s="62"/>
      <c r="YF51" s="62"/>
      <c r="YG51" s="62"/>
      <c r="YH51" s="62"/>
      <c r="YI51" s="62"/>
      <c r="YJ51" s="62"/>
      <c r="YK51" s="62"/>
      <c r="YL51" s="62"/>
      <c r="YM51" s="62"/>
      <c r="YN51" s="62"/>
      <c r="YO51" s="62"/>
      <c r="YP51" s="62"/>
      <c r="YQ51" s="62"/>
      <c r="YR51" s="62"/>
      <c r="YS51" s="62"/>
      <c r="YT51" s="62"/>
      <c r="YU51" s="62"/>
      <c r="YV51" s="62"/>
      <c r="YW51" s="62"/>
      <c r="YX51" s="62"/>
      <c r="YY51" s="62"/>
      <c r="YZ51" s="62"/>
      <c r="ZA51" s="62"/>
      <c r="ZB51" s="62"/>
      <c r="ZC51" s="62"/>
      <c r="ZD51" s="62"/>
      <c r="ZE51" s="62"/>
      <c r="ZF51" s="62"/>
      <c r="ZG51" s="62"/>
      <c r="ZH51" s="62"/>
      <c r="ZI51" s="62"/>
      <c r="ZJ51" s="62"/>
      <c r="ZK51" s="62"/>
      <c r="ZL51" s="62"/>
      <c r="ZM51" s="62"/>
      <c r="ZN51" s="62"/>
      <c r="ZO51" s="62"/>
      <c r="ZP51" s="62"/>
      <c r="ZQ51" s="62"/>
      <c r="ZR51" s="62"/>
      <c r="ZS51" s="62"/>
      <c r="ZT51" s="62"/>
      <c r="ZU51" s="62"/>
      <c r="ZV51" s="62"/>
      <c r="ZW51" s="62"/>
      <c r="ZX51" s="62"/>
      <c r="ZY51" s="62"/>
      <c r="ZZ51" s="62"/>
      <c r="AAA51" s="62"/>
      <c r="AAB51" s="62"/>
      <c r="AAC51" s="62"/>
      <c r="AAD51" s="62"/>
      <c r="AAE51" s="62"/>
      <c r="AAF51" s="62"/>
      <c r="AAG51" s="62"/>
      <c r="AAH51" s="62"/>
      <c r="AAI51" s="62"/>
      <c r="AAJ51" s="62"/>
      <c r="AAK51" s="62"/>
      <c r="AAL51" s="62"/>
      <c r="AAM51" s="62"/>
      <c r="AAN51" s="62"/>
      <c r="AAO51" s="62"/>
      <c r="AAP51" s="62"/>
      <c r="AAQ51" s="62"/>
      <c r="AAR51" s="62"/>
      <c r="AAS51" s="62"/>
      <c r="AAT51" s="62"/>
      <c r="AAU51" s="62"/>
      <c r="AAV51" s="62"/>
      <c r="AAW51" s="62"/>
      <c r="AAX51" s="62"/>
      <c r="AAY51" s="62"/>
      <c r="AAZ51" s="62"/>
      <c r="ABA51" s="62"/>
      <c r="ABB51" s="62"/>
      <c r="ABC51" s="62"/>
      <c r="ABD51" s="62"/>
      <c r="ABE51" s="62"/>
      <c r="ABF51" s="62"/>
      <c r="ABG51" s="62"/>
      <c r="ABH51" s="62"/>
      <c r="ABI51" s="62"/>
      <c r="ABJ51" s="62"/>
      <c r="ABK51" s="62"/>
      <c r="ABL51" s="62"/>
      <c r="ABM51" s="62"/>
      <c r="ABN51" s="62"/>
      <c r="ABO51" s="62"/>
      <c r="ABP51" s="62"/>
      <c r="ABQ51" s="62"/>
      <c r="ABR51" s="62"/>
      <c r="ABS51" s="62"/>
      <c r="ABT51" s="62"/>
      <c r="ABU51" s="62"/>
      <c r="ABV51" s="62"/>
      <c r="ABW51" s="62"/>
      <c r="ABX51" s="62"/>
      <c r="ABY51" s="62"/>
      <c r="ABZ51" s="62"/>
      <c r="ACA51" s="62"/>
      <c r="ACB51" s="62"/>
      <c r="ACC51" s="62"/>
      <c r="ACD51" s="62"/>
      <c r="ACE51" s="62"/>
      <c r="ACF51" s="62"/>
      <c r="ACG51" s="62"/>
      <c r="ACH51" s="62"/>
      <c r="ACI51" s="62"/>
      <c r="ACJ51" s="62"/>
      <c r="ACK51" s="62"/>
      <c r="ACL51" s="62"/>
      <c r="ACM51" s="62"/>
      <c r="ACN51" s="62"/>
      <c r="ACO51" s="62"/>
      <c r="ACP51" s="62"/>
      <c r="ACQ51" s="62"/>
      <c r="ACR51" s="62"/>
      <c r="ACS51" s="62"/>
      <c r="ACT51" s="62"/>
      <c r="ACU51" s="62"/>
      <c r="ACV51" s="62"/>
      <c r="ACW51" s="62"/>
      <c r="ACX51" s="62"/>
      <c r="ACY51" s="62"/>
      <c r="ACZ51" s="62"/>
      <c r="ADA51" s="62"/>
      <c r="ADB51" s="62"/>
      <c r="ADC51" s="62"/>
      <c r="ADD51" s="62"/>
      <c r="ADE51" s="62"/>
      <c r="ADF51" s="62"/>
      <c r="ADG51" s="62"/>
      <c r="ADH51" s="62"/>
      <c r="ADI51" s="62"/>
      <c r="ADJ51" s="62"/>
      <c r="ADK51" s="62"/>
      <c r="ADL51" s="62"/>
      <c r="ADM51" s="62"/>
      <c r="ADN51" s="62"/>
      <c r="ADO51" s="62"/>
      <c r="ADP51" s="62"/>
      <c r="ADQ51" s="62"/>
      <c r="ADR51" s="62"/>
      <c r="ADS51" s="62"/>
      <c r="ADT51" s="62"/>
      <c r="ADU51" s="62"/>
      <c r="ADV51" s="62"/>
      <c r="ADW51" s="62"/>
      <c r="ADX51" s="62"/>
      <c r="ADY51" s="62"/>
      <c r="ADZ51" s="62"/>
      <c r="AEA51" s="62"/>
      <c r="AEB51" s="62"/>
      <c r="AEC51" s="62"/>
      <c r="AED51" s="62"/>
      <c r="AEE51" s="62"/>
      <c r="AEF51" s="62"/>
      <c r="AEG51" s="62"/>
      <c r="AEH51" s="62"/>
      <c r="AEI51" s="62"/>
      <c r="AEJ51" s="62"/>
      <c r="AEK51" s="62"/>
      <c r="AEL51" s="62"/>
      <c r="AEM51" s="62"/>
      <c r="AEN51" s="62"/>
      <c r="AEO51" s="62"/>
      <c r="AEP51" s="62"/>
      <c r="AEQ51" s="62"/>
      <c r="AER51" s="62"/>
      <c r="AES51" s="62"/>
      <c r="AET51" s="62"/>
      <c r="AEU51" s="62"/>
      <c r="AEV51" s="62"/>
      <c r="AEW51" s="62"/>
      <c r="AEX51" s="62"/>
      <c r="AEY51" s="62"/>
      <c r="AEZ51" s="62"/>
      <c r="AFA51" s="62"/>
      <c r="AFB51" s="62"/>
      <c r="AFC51" s="62"/>
      <c r="AFD51" s="62"/>
      <c r="AFE51" s="62"/>
      <c r="AFF51" s="62"/>
      <c r="AFG51" s="62"/>
      <c r="AFH51" s="62"/>
      <c r="AFI51" s="62"/>
      <c r="AFJ51" s="62"/>
      <c r="AFK51" s="62"/>
      <c r="AFL51" s="62"/>
      <c r="AFM51" s="62"/>
      <c r="AFN51" s="62"/>
      <c r="AFO51" s="62"/>
      <c r="AFP51" s="62"/>
      <c r="AFQ51" s="62"/>
      <c r="AFR51" s="62"/>
      <c r="AFS51" s="62"/>
      <c r="AFT51" s="62"/>
      <c r="AFU51" s="62"/>
      <c r="AFV51" s="62"/>
      <c r="AFW51" s="62"/>
      <c r="AFX51" s="62"/>
      <c r="AFY51" s="62"/>
      <c r="AFZ51" s="62"/>
      <c r="AGA51" s="62"/>
      <c r="AGB51" s="62"/>
      <c r="AGC51" s="62"/>
      <c r="AGD51" s="62"/>
      <c r="AGE51" s="62"/>
      <c r="AGF51" s="62"/>
      <c r="AGG51" s="62"/>
      <c r="AGH51" s="62"/>
      <c r="AGI51" s="62"/>
      <c r="AGJ51" s="62"/>
      <c r="AGK51" s="62"/>
      <c r="AGL51" s="62"/>
      <c r="AGM51" s="62"/>
      <c r="AGN51" s="62"/>
      <c r="AGO51" s="62"/>
      <c r="AGP51" s="62"/>
      <c r="AGQ51" s="62"/>
      <c r="AGR51" s="62"/>
      <c r="AGS51" s="62"/>
      <c r="AGT51" s="62"/>
      <c r="AGU51" s="62"/>
      <c r="AGV51" s="62"/>
      <c r="AGW51" s="62"/>
      <c r="AGX51" s="62"/>
      <c r="AGY51" s="62"/>
      <c r="AGZ51" s="62"/>
      <c r="AHA51" s="62"/>
      <c r="AHB51" s="62"/>
      <c r="AHC51" s="62"/>
      <c r="AHD51" s="62"/>
      <c r="AHE51" s="62"/>
      <c r="AHF51" s="62"/>
      <c r="AHG51" s="62"/>
      <c r="AHH51" s="62"/>
      <c r="AHI51" s="62"/>
      <c r="AHJ51" s="62"/>
      <c r="AHK51" s="62"/>
      <c r="AHL51" s="62"/>
      <c r="AHM51" s="62"/>
      <c r="AHN51" s="62"/>
      <c r="AHO51" s="62"/>
      <c r="AHP51" s="62"/>
      <c r="AHQ51" s="62"/>
      <c r="AHR51" s="62"/>
      <c r="AHS51" s="62"/>
      <c r="AHT51" s="62"/>
      <c r="AHU51" s="62"/>
      <c r="AHV51" s="62"/>
      <c r="AHW51" s="62"/>
      <c r="AHX51" s="62"/>
      <c r="AHY51" s="62"/>
      <c r="AHZ51" s="62"/>
      <c r="AIA51" s="62"/>
      <c r="AIB51" s="62"/>
      <c r="AIC51" s="62"/>
      <c r="AID51" s="62"/>
      <c r="AIE51" s="62"/>
      <c r="AIF51" s="62"/>
      <c r="AIG51" s="62"/>
      <c r="AIH51" s="62"/>
      <c r="AII51" s="62"/>
      <c r="AIJ51" s="62"/>
      <c r="AIK51" s="62"/>
      <c r="AIL51" s="62"/>
      <c r="AIM51" s="62"/>
      <c r="AIN51" s="62"/>
      <c r="AIO51" s="62"/>
      <c r="AIP51" s="62"/>
      <c r="AIQ51" s="62"/>
      <c r="AIR51" s="62"/>
      <c r="AIS51" s="62"/>
      <c r="AIT51" s="62"/>
      <c r="AIU51" s="62"/>
      <c r="AIV51" s="62"/>
      <c r="AIW51" s="62"/>
      <c r="AIX51" s="62"/>
      <c r="AIY51" s="62"/>
      <c r="AIZ51" s="62"/>
      <c r="AJA51" s="62"/>
      <c r="AJB51" s="62"/>
      <c r="AJC51" s="62"/>
      <c r="AJD51" s="62"/>
      <c r="AJE51" s="62"/>
      <c r="AJF51" s="62"/>
      <c r="AJG51" s="62"/>
      <c r="AJH51" s="62"/>
      <c r="AJI51" s="62"/>
      <c r="AJJ51" s="62"/>
      <c r="AJK51" s="62"/>
      <c r="AJL51" s="62"/>
      <c r="AJM51" s="62"/>
      <c r="AJN51" s="62"/>
      <c r="AJO51" s="62"/>
      <c r="AJP51" s="62"/>
      <c r="AJQ51" s="62"/>
      <c r="AJR51" s="62"/>
      <c r="AJS51" s="62"/>
      <c r="AJT51" s="62"/>
      <c r="AJU51" s="62"/>
      <c r="AJV51" s="62"/>
      <c r="AJW51" s="62"/>
      <c r="AJX51" s="62"/>
      <c r="AJY51" s="62"/>
      <c r="AJZ51" s="62"/>
      <c r="AKA51" s="62"/>
      <c r="AKB51" s="62"/>
      <c r="AKC51" s="62"/>
      <c r="AKD51" s="62"/>
      <c r="AKE51" s="62"/>
      <c r="AKF51" s="62"/>
      <c r="AKG51" s="62"/>
      <c r="AKH51" s="62"/>
      <c r="AKI51" s="62"/>
      <c r="AKJ51" s="62"/>
      <c r="AKK51" s="62"/>
      <c r="AKL51" s="62"/>
      <c r="AKM51" s="62"/>
      <c r="AKN51" s="62"/>
      <c r="AKO51" s="62"/>
      <c r="AKP51" s="62"/>
      <c r="AKQ51" s="62"/>
      <c r="AKR51" s="62"/>
      <c r="AKS51" s="62"/>
      <c r="AKT51" s="62"/>
      <c r="AKU51" s="62"/>
      <c r="AKV51" s="62"/>
      <c r="AKW51" s="62"/>
      <c r="AKX51" s="62"/>
      <c r="AKY51" s="62"/>
      <c r="AKZ51" s="62"/>
      <c r="ALA51" s="62"/>
      <c r="ALB51" s="62"/>
      <c r="ALC51" s="62"/>
      <c r="ALD51" s="62"/>
      <c r="ALE51" s="62"/>
      <c r="ALF51" s="62"/>
      <c r="ALG51" s="62"/>
      <c r="ALH51" s="62"/>
      <c r="ALI51" s="62"/>
      <c r="ALJ51" s="62"/>
      <c r="ALK51" s="62"/>
      <c r="ALL51" s="62"/>
      <c r="ALM51" s="62"/>
      <c r="ALN51" s="62"/>
      <c r="ALO51" s="62"/>
      <c r="ALP51" s="62"/>
      <c r="ALQ51" s="62"/>
      <c r="ALR51" s="62"/>
      <c r="ALS51" s="62"/>
      <c r="ALT51" s="62"/>
      <c r="ALU51" s="62"/>
      <c r="ALV51" s="62"/>
      <c r="ALW51" s="62"/>
      <c r="ALX51" s="62"/>
      <c r="ALY51" s="62"/>
      <c r="ALZ51" s="62"/>
      <c r="AMA51" s="62"/>
      <c r="AMB51" s="62"/>
      <c r="AMC51" s="62"/>
      <c r="AMD51" s="62"/>
      <c r="AME51" s="62"/>
      <c r="AMF51" s="62"/>
      <c r="AMG51" s="62"/>
      <c r="AMH51" s="62"/>
      <c r="AMI51" s="62"/>
      <c r="AMJ51" s="62"/>
      <c r="AMK51" s="62"/>
    </row>
    <row r="52" spans="1:1025" x14ac:dyDescent="0.3">
      <c r="A52" s="186" t="s">
        <v>9</v>
      </c>
      <c r="B52" s="186"/>
      <c r="C52" s="186"/>
      <c r="D52" s="122">
        <f t="shared" si="2"/>
        <v>6.6783333333333337</v>
      </c>
      <c r="E52" s="123">
        <v>31.83</v>
      </c>
      <c r="F52" s="123">
        <v>22.36</v>
      </c>
      <c r="G52" s="123">
        <v>80.14</v>
      </c>
      <c r="H52" s="123">
        <v>657.58</v>
      </c>
      <c r="I52" s="38"/>
      <c r="J52" s="124">
        <v>32</v>
      </c>
      <c r="K52" s="124">
        <v>33</v>
      </c>
      <c r="L52" s="124">
        <v>32</v>
      </c>
      <c r="M52" s="124">
        <v>33</v>
      </c>
      <c r="N52" s="38"/>
      <c r="O52" s="125">
        <v>19</v>
      </c>
      <c r="P52" s="125">
        <v>31</v>
      </c>
      <c r="Q52" s="125">
        <v>49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  <c r="IW52" s="62"/>
      <c r="IX52" s="62"/>
      <c r="IY52" s="62"/>
      <c r="IZ52" s="62"/>
      <c r="JA52" s="62"/>
      <c r="JB52" s="62"/>
      <c r="JC52" s="62"/>
      <c r="JD52" s="62"/>
      <c r="JE52" s="62"/>
      <c r="JF52" s="62"/>
      <c r="JG52" s="62"/>
      <c r="JH52" s="62"/>
      <c r="JI52" s="62"/>
      <c r="JJ52" s="62"/>
      <c r="JK52" s="62"/>
      <c r="JL52" s="62"/>
      <c r="JM52" s="62"/>
      <c r="JN52" s="62"/>
      <c r="JO52" s="62"/>
      <c r="JP52" s="62"/>
      <c r="JQ52" s="62"/>
      <c r="JR52" s="62"/>
      <c r="JS52" s="62"/>
      <c r="JT52" s="62"/>
      <c r="JU52" s="62"/>
      <c r="JV52" s="62"/>
      <c r="JW52" s="62"/>
      <c r="JX52" s="62"/>
      <c r="JY52" s="62"/>
      <c r="JZ52" s="62"/>
      <c r="KA52" s="62"/>
      <c r="KB52" s="62"/>
      <c r="KC52" s="62"/>
      <c r="KD52" s="62"/>
      <c r="KE52" s="62"/>
      <c r="KF52" s="62"/>
      <c r="KG52" s="62"/>
      <c r="KH52" s="62"/>
      <c r="KI52" s="62"/>
      <c r="KJ52" s="62"/>
      <c r="KK52" s="62"/>
      <c r="KL52" s="62"/>
      <c r="KM52" s="62"/>
      <c r="KN52" s="62"/>
      <c r="KO52" s="62"/>
      <c r="KP52" s="62"/>
      <c r="KQ52" s="62"/>
      <c r="KR52" s="62"/>
      <c r="KS52" s="62"/>
      <c r="KT52" s="62"/>
      <c r="KU52" s="62"/>
      <c r="KV52" s="62"/>
      <c r="KW52" s="62"/>
      <c r="KX52" s="62"/>
      <c r="KY52" s="62"/>
      <c r="KZ52" s="62"/>
      <c r="LA52" s="62"/>
      <c r="LB52" s="62"/>
      <c r="LC52" s="62"/>
      <c r="LD52" s="62"/>
      <c r="LE52" s="62"/>
      <c r="LF52" s="62"/>
      <c r="LG52" s="62"/>
      <c r="LH52" s="62"/>
      <c r="LI52" s="62"/>
      <c r="LJ52" s="62"/>
      <c r="LK52" s="62"/>
      <c r="LL52" s="62"/>
      <c r="LM52" s="62"/>
      <c r="LN52" s="62"/>
      <c r="LO52" s="62"/>
      <c r="LP52" s="62"/>
      <c r="LQ52" s="62"/>
      <c r="LR52" s="62"/>
      <c r="LS52" s="62"/>
      <c r="LT52" s="62"/>
      <c r="LU52" s="62"/>
      <c r="LV52" s="62"/>
      <c r="LW52" s="62"/>
      <c r="LX52" s="62"/>
      <c r="LY52" s="62"/>
      <c r="LZ52" s="62"/>
      <c r="MA52" s="62"/>
      <c r="MB52" s="62"/>
      <c r="MC52" s="62"/>
      <c r="MD52" s="62"/>
      <c r="ME52" s="62"/>
      <c r="MF52" s="62"/>
      <c r="MG52" s="62"/>
      <c r="MH52" s="62"/>
      <c r="MI52" s="62"/>
      <c r="MJ52" s="62"/>
      <c r="MK52" s="62"/>
      <c r="ML52" s="62"/>
      <c r="MM52" s="62"/>
      <c r="MN52" s="62"/>
      <c r="MO52" s="62"/>
      <c r="MP52" s="62"/>
      <c r="MQ52" s="62"/>
      <c r="MR52" s="62"/>
      <c r="MS52" s="62"/>
      <c r="MT52" s="62"/>
      <c r="MU52" s="62"/>
      <c r="MV52" s="62"/>
      <c r="MW52" s="62"/>
      <c r="MX52" s="62"/>
      <c r="MY52" s="62"/>
      <c r="MZ52" s="62"/>
      <c r="NA52" s="62"/>
      <c r="NB52" s="62"/>
      <c r="NC52" s="62"/>
      <c r="ND52" s="62"/>
      <c r="NE52" s="62"/>
      <c r="NF52" s="62"/>
      <c r="NG52" s="62"/>
      <c r="NH52" s="62"/>
      <c r="NI52" s="62"/>
      <c r="NJ52" s="62"/>
      <c r="NK52" s="62"/>
      <c r="NL52" s="62"/>
      <c r="NM52" s="62"/>
      <c r="NN52" s="62"/>
      <c r="NO52" s="62"/>
      <c r="NP52" s="62"/>
      <c r="NQ52" s="62"/>
      <c r="NR52" s="62"/>
      <c r="NS52" s="62"/>
      <c r="NT52" s="62"/>
      <c r="NU52" s="62"/>
      <c r="NV52" s="62"/>
      <c r="NW52" s="62"/>
      <c r="NX52" s="62"/>
      <c r="NY52" s="62"/>
      <c r="NZ52" s="62"/>
      <c r="OA52" s="62"/>
      <c r="OB52" s="62"/>
      <c r="OC52" s="62"/>
      <c r="OD52" s="62"/>
      <c r="OE52" s="62"/>
      <c r="OF52" s="62"/>
      <c r="OG52" s="62"/>
      <c r="OH52" s="62"/>
      <c r="OI52" s="62"/>
      <c r="OJ52" s="62"/>
      <c r="OK52" s="62"/>
      <c r="OL52" s="62"/>
      <c r="OM52" s="62"/>
      <c r="ON52" s="62"/>
      <c r="OO52" s="62"/>
      <c r="OP52" s="62"/>
      <c r="OQ52" s="62"/>
      <c r="OR52" s="62"/>
      <c r="OS52" s="62"/>
      <c r="OT52" s="62"/>
      <c r="OU52" s="62"/>
      <c r="OV52" s="62"/>
      <c r="OW52" s="62"/>
      <c r="OX52" s="62"/>
      <c r="OY52" s="62"/>
      <c r="OZ52" s="62"/>
      <c r="PA52" s="62"/>
      <c r="PB52" s="62"/>
      <c r="PC52" s="62"/>
      <c r="PD52" s="62"/>
      <c r="PE52" s="62"/>
      <c r="PF52" s="62"/>
      <c r="PG52" s="62"/>
      <c r="PH52" s="62"/>
      <c r="PI52" s="62"/>
      <c r="PJ52" s="62"/>
      <c r="PK52" s="62"/>
      <c r="PL52" s="62"/>
      <c r="PM52" s="62"/>
      <c r="PN52" s="62"/>
      <c r="PO52" s="62"/>
      <c r="PP52" s="62"/>
      <c r="PQ52" s="62"/>
      <c r="PR52" s="62"/>
      <c r="PS52" s="62"/>
      <c r="PT52" s="62"/>
      <c r="PU52" s="62"/>
      <c r="PV52" s="62"/>
      <c r="PW52" s="62"/>
      <c r="PX52" s="62"/>
      <c r="PY52" s="62"/>
      <c r="PZ52" s="62"/>
      <c r="QA52" s="62"/>
      <c r="QB52" s="62"/>
      <c r="QC52" s="62"/>
      <c r="QD52" s="62"/>
      <c r="QE52" s="62"/>
      <c r="QF52" s="62"/>
      <c r="QG52" s="62"/>
      <c r="QH52" s="62"/>
      <c r="QI52" s="62"/>
      <c r="QJ52" s="62"/>
      <c r="QK52" s="62"/>
      <c r="QL52" s="62"/>
      <c r="QM52" s="62"/>
      <c r="QN52" s="62"/>
      <c r="QO52" s="62"/>
      <c r="QP52" s="62"/>
      <c r="QQ52" s="62"/>
      <c r="QR52" s="62"/>
      <c r="QS52" s="62"/>
      <c r="QT52" s="62"/>
      <c r="QU52" s="62"/>
      <c r="QV52" s="62"/>
      <c r="QW52" s="62"/>
      <c r="QX52" s="62"/>
      <c r="QY52" s="62"/>
      <c r="QZ52" s="62"/>
      <c r="RA52" s="62"/>
      <c r="RB52" s="62"/>
      <c r="RC52" s="62"/>
      <c r="RD52" s="62"/>
      <c r="RE52" s="62"/>
      <c r="RF52" s="62"/>
      <c r="RG52" s="62"/>
      <c r="RH52" s="62"/>
      <c r="RI52" s="62"/>
      <c r="RJ52" s="62"/>
      <c r="RK52" s="62"/>
      <c r="RL52" s="62"/>
      <c r="RM52" s="62"/>
      <c r="RN52" s="62"/>
      <c r="RO52" s="62"/>
      <c r="RP52" s="62"/>
      <c r="RQ52" s="62"/>
      <c r="RR52" s="62"/>
      <c r="RS52" s="62"/>
      <c r="RT52" s="62"/>
      <c r="RU52" s="62"/>
      <c r="RV52" s="62"/>
      <c r="RW52" s="62"/>
      <c r="RX52" s="62"/>
      <c r="RY52" s="62"/>
      <c r="RZ52" s="62"/>
      <c r="SA52" s="62"/>
      <c r="SB52" s="62"/>
      <c r="SC52" s="62"/>
      <c r="SD52" s="62"/>
      <c r="SE52" s="62"/>
      <c r="SF52" s="62"/>
      <c r="SG52" s="62"/>
      <c r="SH52" s="62"/>
      <c r="SI52" s="62"/>
      <c r="SJ52" s="62"/>
      <c r="SK52" s="62"/>
      <c r="SL52" s="62"/>
      <c r="SM52" s="62"/>
      <c r="SN52" s="62"/>
      <c r="SO52" s="62"/>
      <c r="SP52" s="62"/>
      <c r="SQ52" s="62"/>
      <c r="SR52" s="62"/>
      <c r="SS52" s="62"/>
      <c r="ST52" s="62"/>
      <c r="SU52" s="62"/>
      <c r="SV52" s="62"/>
      <c r="SW52" s="62"/>
      <c r="SX52" s="62"/>
      <c r="SY52" s="62"/>
      <c r="SZ52" s="62"/>
      <c r="TA52" s="62"/>
      <c r="TB52" s="62"/>
      <c r="TC52" s="62"/>
      <c r="TD52" s="62"/>
      <c r="TE52" s="62"/>
      <c r="TF52" s="62"/>
      <c r="TG52" s="62"/>
      <c r="TH52" s="62"/>
      <c r="TI52" s="62"/>
      <c r="TJ52" s="62"/>
      <c r="TK52" s="62"/>
      <c r="TL52" s="62"/>
      <c r="TM52" s="62"/>
      <c r="TN52" s="62"/>
      <c r="TO52" s="62"/>
      <c r="TP52" s="62"/>
      <c r="TQ52" s="62"/>
      <c r="TR52" s="62"/>
      <c r="TS52" s="62"/>
      <c r="TT52" s="62"/>
      <c r="TU52" s="62"/>
      <c r="TV52" s="62"/>
      <c r="TW52" s="62"/>
      <c r="TX52" s="62"/>
      <c r="TY52" s="62"/>
      <c r="TZ52" s="62"/>
      <c r="UA52" s="62"/>
      <c r="UB52" s="62"/>
      <c r="UC52" s="62"/>
      <c r="UD52" s="62"/>
      <c r="UE52" s="62"/>
      <c r="UF52" s="62"/>
      <c r="UG52" s="62"/>
      <c r="UH52" s="62"/>
      <c r="UI52" s="62"/>
      <c r="UJ52" s="62"/>
      <c r="UK52" s="62"/>
      <c r="UL52" s="62"/>
      <c r="UM52" s="62"/>
      <c r="UN52" s="62"/>
      <c r="UO52" s="62"/>
      <c r="UP52" s="62"/>
      <c r="UQ52" s="62"/>
      <c r="UR52" s="62"/>
      <c r="US52" s="62"/>
      <c r="UT52" s="62"/>
      <c r="UU52" s="62"/>
      <c r="UV52" s="62"/>
      <c r="UW52" s="62"/>
      <c r="UX52" s="62"/>
      <c r="UY52" s="62"/>
      <c r="UZ52" s="62"/>
      <c r="VA52" s="62"/>
      <c r="VB52" s="62"/>
      <c r="VC52" s="62"/>
      <c r="VD52" s="62"/>
      <c r="VE52" s="62"/>
      <c r="VF52" s="62"/>
      <c r="VG52" s="62"/>
      <c r="VH52" s="62"/>
      <c r="VI52" s="62"/>
      <c r="VJ52" s="62"/>
      <c r="VK52" s="62"/>
      <c r="VL52" s="62"/>
      <c r="VM52" s="62"/>
      <c r="VN52" s="62"/>
      <c r="VO52" s="62"/>
      <c r="VP52" s="62"/>
      <c r="VQ52" s="62"/>
      <c r="VR52" s="62"/>
      <c r="VS52" s="62"/>
      <c r="VT52" s="62"/>
      <c r="VU52" s="62"/>
      <c r="VV52" s="62"/>
      <c r="VW52" s="62"/>
      <c r="VX52" s="62"/>
      <c r="VY52" s="62"/>
      <c r="VZ52" s="62"/>
      <c r="WA52" s="62"/>
      <c r="WB52" s="62"/>
      <c r="WC52" s="62"/>
      <c r="WD52" s="62"/>
      <c r="WE52" s="62"/>
      <c r="WF52" s="62"/>
      <c r="WG52" s="62"/>
      <c r="WH52" s="62"/>
      <c r="WI52" s="62"/>
      <c r="WJ52" s="62"/>
      <c r="WK52" s="62"/>
      <c r="WL52" s="62"/>
      <c r="WM52" s="62"/>
      <c r="WN52" s="62"/>
      <c r="WO52" s="62"/>
      <c r="WP52" s="62"/>
      <c r="WQ52" s="62"/>
      <c r="WR52" s="62"/>
      <c r="WS52" s="62"/>
      <c r="WT52" s="62"/>
      <c r="WU52" s="62"/>
      <c r="WV52" s="62"/>
      <c r="WW52" s="62"/>
      <c r="WX52" s="62"/>
      <c r="WY52" s="62"/>
      <c r="WZ52" s="62"/>
      <c r="XA52" s="62"/>
      <c r="XB52" s="62"/>
      <c r="XC52" s="62"/>
      <c r="XD52" s="62"/>
      <c r="XE52" s="62"/>
      <c r="XF52" s="62"/>
      <c r="XG52" s="62"/>
      <c r="XH52" s="62"/>
      <c r="XI52" s="62"/>
      <c r="XJ52" s="62"/>
      <c r="XK52" s="62"/>
      <c r="XL52" s="62"/>
      <c r="XM52" s="62"/>
      <c r="XN52" s="62"/>
      <c r="XO52" s="62"/>
      <c r="XP52" s="62"/>
      <c r="XQ52" s="62"/>
      <c r="XR52" s="62"/>
      <c r="XS52" s="62"/>
      <c r="XT52" s="62"/>
      <c r="XU52" s="62"/>
      <c r="XV52" s="62"/>
      <c r="XW52" s="62"/>
      <c r="XX52" s="62"/>
      <c r="XY52" s="62"/>
      <c r="XZ52" s="62"/>
      <c r="YA52" s="62"/>
      <c r="YB52" s="62"/>
      <c r="YC52" s="62"/>
      <c r="YD52" s="62"/>
      <c r="YE52" s="62"/>
      <c r="YF52" s="62"/>
      <c r="YG52" s="62"/>
      <c r="YH52" s="62"/>
      <c r="YI52" s="62"/>
      <c r="YJ52" s="62"/>
      <c r="YK52" s="62"/>
      <c r="YL52" s="62"/>
      <c r="YM52" s="62"/>
      <c r="YN52" s="62"/>
      <c r="YO52" s="62"/>
      <c r="YP52" s="62"/>
      <c r="YQ52" s="62"/>
      <c r="YR52" s="62"/>
      <c r="YS52" s="62"/>
      <c r="YT52" s="62"/>
      <c r="YU52" s="62"/>
      <c r="YV52" s="62"/>
      <c r="YW52" s="62"/>
      <c r="YX52" s="62"/>
      <c r="YY52" s="62"/>
      <c r="YZ52" s="62"/>
      <c r="ZA52" s="62"/>
      <c r="ZB52" s="62"/>
      <c r="ZC52" s="62"/>
      <c r="ZD52" s="62"/>
      <c r="ZE52" s="62"/>
      <c r="ZF52" s="62"/>
      <c r="ZG52" s="62"/>
      <c r="ZH52" s="62"/>
      <c r="ZI52" s="62"/>
      <c r="ZJ52" s="62"/>
      <c r="ZK52" s="62"/>
      <c r="ZL52" s="62"/>
      <c r="ZM52" s="62"/>
      <c r="ZN52" s="62"/>
      <c r="ZO52" s="62"/>
      <c r="ZP52" s="62"/>
      <c r="ZQ52" s="62"/>
      <c r="ZR52" s="62"/>
      <c r="ZS52" s="62"/>
      <c r="ZT52" s="62"/>
      <c r="ZU52" s="62"/>
      <c r="ZV52" s="62"/>
      <c r="ZW52" s="62"/>
      <c r="ZX52" s="62"/>
      <c r="ZY52" s="62"/>
      <c r="ZZ52" s="62"/>
      <c r="AAA52" s="62"/>
      <c r="AAB52" s="62"/>
      <c r="AAC52" s="62"/>
      <c r="AAD52" s="62"/>
      <c r="AAE52" s="62"/>
      <c r="AAF52" s="62"/>
      <c r="AAG52" s="62"/>
      <c r="AAH52" s="62"/>
      <c r="AAI52" s="62"/>
      <c r="AAJ52" s="62"/>
      <c r="AAK52" s="62"/>
      <c r="AAL52" s="62"/>
      <c r="AAM52" s="62"/>
      <c r="AAN52" s="62"/>
      <c r="AAO52" s="62"/>
      <c r="AAP52" s="62"/>
      <c r="AAQ52" s="62"/>
      <c r="AAR52" s="62"/>
      <c r="AAS52" s="62"/>
      <c r="AAT52" s="62"/>
      <c r="AAU52" s="62"/>
      <c r="AAV52" s="62"/>
      <c r="AAW52" s="62"/>
      <c r="AAX52" s="62"/>
      <c r="AAY52" s="62"/>
      <c r="AAZ52" s="62"/>
      <c r="ABA52" s="62"/>
      <c r="ABB52" s="62"/>
      <c r="ABC52" s="62"/>
      <c r="ABD52" s="62"/>
      <c r="ABE52" s="62"/>
      <c r="ABF52" s="62"/>
      <c r="ABG52" s="62"/>
      <c r="ABH52" s="62"/>
      <c r="ABI52" s="62"/>
      <c r="ABJ52" s="62"/>
      <c r="ABK52" s="62"/>
      <c r="ABL52" s="62"/>
      <c r="ABM52" s="62"/>
      <c r="ABN52" s="62"/>
      <c r="ABO52" s="62"/>
      <c r="ABP52" s="62"/>
      <c r="ABQ52" s="62"/>
      <c r="ABR52" s="62"/>
      <c r="ABS52" s="62"/>
      <c r="ABT52" s="62"/>
      <c r="ABU52" s="62"/>
      <c r="ABV52" s="62"/>
      <c r="ABW52" s="62"/>
      <c r="ABX52" s="62"/>
      <c r="ABY52" s="62"/>
      <c r="ABZ52" s="62"/>
      <c r="ACA52" s="62"/>
      <c r="ACB52" s="62"/>
      <c r="ACC52" s="62"/>
      <c r="ACD52" s="62"/>
      <c r="ACE52" s="62"/>
      <c r="ACF52" s="62"/>
      <c r="ACG52" s="62"/>
      <c r="ACH52" s="62"/>
      <c r="ACI52" s="62"/>
      <c r="ACJ52" s="62"/>
      <c r="ACK52" s="62"/>
      <c r="ACL52" s="62"/>
      <c r="ACM52" s="62"/>
      <c r="ACN52" s="62"/>
      <c r="ACO52" s="62"/>
      <c r="ACP52" s="62"/>
      <c r="ACQ52" s="62"/>
      <c r="ACR52" s="62"/>
      <c r="ACS52" s="62"/>
      <c r="ACT52" s="62"/>
      <c r="ACU52" s="62"/>
      <c r="ACV52" s="62"/>
      <c r="ACW52" s="62"/>
      <c r="ACX52" s="62"/>
      <c r="ACY52" s="62"/>
      <c r="ACZ52" s="62"/>
      <c r="ADA52" s="62"/>
      <c r="ADB52" s="62"/>
      <c r="ADC52" s="62"/>
      <c r="ADD52" s="62"/>
      <c r="ADE52" s="62"/>
      <c r="ADF52" s="62"/>
      <c r="ADG52" s="62"/>
      <c r="ADH52" s="62"/>
      <c r="ADI52" s="62"/>
      <c r="ADJ52" s="62"/>
      <c r="ADK52" s="62"/>
      <c r="ADL52" s="62"/>
      <c r="ADM52" s="62"/>
      <c r="ADN52" s="62"/>
      <c r="ADO52" s="62"/>
      <c r="ADP52" s="62"/>
      <c r="ADQ52" s="62"/>
      <c r="ADR52" s="62"/>
      <c r="ADS52" s="62"/>
      <c r="ADT52" s="62"/>
      <c r="ADU52" s="62"/>
      <c r="ADV52" s="62"/>
      <c r="ADW52" s="62"/>
      <c r="ADX52" s="62"/>
      <c r="ADY52" s="62"/>
      <c r="ADZ52" s="62"/>
      <c r="AEA52" s="62"/>
      <c r="AEB52" s="62"/>
      <c r="AEC52" s="62"/>
      <c r="AED52" s="62"/>
      <c r="AEE52" s="62"/>
      <c r="AEF52" s="62"/>
      <c r="AEG52" s="62"/>
      <c r="AEH52" s="62"/>
      <c r="AEI52" s="62"/>
      <c r="AEJ52" s="62"/>
      <c r="AEK52" s="62"/>
      <c r="AEL52" s="62"/>
      <c r="AEM52" s="62"/>
      <c r="AEN52" s="62"/>
      <c r="AEO52" s="62"/>
      <c r="AEP52" s="62"/>
      <c r="AEQ52" s="62"/>
      <c r="AER52" s="62"/>
      <c r="AES52" s="62"/>
      <c r="AET52" s="62"/>
      <c r="AEU52" s="62"/>
      <c r="AEV52" s="62"/>
      <c r="AEW52" s="62"/>
      <c r="AEX52" s="62"/>
      <c r="AEY52" s="62"/>
      <c r="AEZ52" s="62"/>
      <c r="AFA52" s="62"/>
      <c r="AFB52" s="62"/>
      <c r="AFC52" s="62"/>
      <c r="AFD52" s="62"/>
      <c r="AFE52" s="62"/>
      <c r="AFF52" s="62"/>
      <c r="AFG52" s="62"/>
      <c r="AFH52" s="62"/>
      <c r="AFI52" s="62"/>
      <c r="AFJ52" s="62"/>
      <c r="AFK52" s="62"/>
      <c r="AFL52" s="62"/>
      <c r="AFM52" s="62"/>
      <c r="AFN52" s="62"/>
      <c r="AFO52" s="62"/>
      <c r="AFP52" s="62"/>
      <c r="AFQ52" s="62"/>
      <c r="AFR52" s="62"/>
      <c r="AFS52" s="62"/>
      <c r="AFT52" s="62"/>
      <c r="AFU52" s="62"/>
      <c r="AFV52" s="62"/>
      <c r="AFW52" s="62"/>
      <c r="AFX52" s="62"/>
      <c r="AFY52" s="62"/>
      <c r="AFZ52" s="62"/>
      <c r="AGA52" s="62"/>
      <c r="AGB52" s="62"/>
      <c r="AGC52" s="62"/>
      <c r="AGD52" s="62"/>
      <c r="AGE52" s="62"/>
      <c r="AGF52" s="62"/>
      <c r="AGG52" s="62"/>
      <c r="AGH52" s="62"/>
      <c r="AGI52" s="62"/>
      <c r="AGJ52" s="62"/>
      <c r="AGK52" s="62"/>
      <c r="AGL52" s="62"/>
      <c r="AGM52" s="62"/>
      <c r="AGN52" s="62"/>
      <c r="AGO52" s="62"/>
      <c r="AGP52" s="62"/>
      <c r="AGQ52" s="62"/>
      <c r="AGR52" s="62"/>
      <c r="AGS52" s="62"/>
      <c r="AGT52" s="62"/>
      <c r="AGU52" s="62"/>
      <c r="AGV52" s="62"/>
      <c r="AGW52" s="62"/>
      <c r="AGX52" s="62"/>
      <c r="AGY52" s="62"/>
      <c r="AGZ52" s="62"/>
      <c r="AHA52" s="62"/>
      <c r="AHB52" s="62"/>
      <c r="AHC52" s="62"/>
      <c r="AHD52" s="62"/>
      <c r="AHE52" s="62"/>
      <c r="AHF52" s="62"/>
      <c r="AHG52" s="62"/>
      <c r="AHH52" s="62"/>
      <c r="AHI52" s="62"/>
      <c r="AHJ52" s="62"/>
      <c r="AHK52" s="62"/>
      <c r="AHL52" s="62"/>
      <c r="AHM52" s="62"/>
      <c r="AHN52" s="62"/>
      <c r="AHO52" s="62"/>
      <c r="AHP52" s="62"/>
      <c r="AHQ52" s="62"/>
      <c r="AHR52" s="62"/>
      <c r="AHS52" s="62"/>
      <c r="AHT52" s="62"/>
      <c r="AHU52" s="62"/>
      <c r="AHV52" s="62"/>
      <c r="AHW52" s="62"/>
      <c r="AHX52" s="62"/>
      <c r="AHY52" s="62"/>
      <c r="AHZ52" s="62"/>
      <c r="AIA52" s="62"/>
      <c r="AIB52" s="62"/>
      <c r="AIC52" s="62"/>
      <c r="AID52" s="62"/>
      <c r="AIE52" s="62"/>
      <c r="AIF52" s="62"/>
      <c r="AIG52" s="62"/>
      <c r="AIH52" s="62"/>
      <c r="AII52" s="62"/>
      <c r="AIJ52" s="62"/>
      <c r="AIK52" s="62"/>
      <c r="AIL52" s="62"/>
      <c r="AIM52" s="62"/>
      <c r="AIN52" s="62"/>
      <c r="AIO52" s="62"/>
      <c r="AIP52" s="62"/>
      <c r="AIQ52" s="62"/>
      <c r="AIR52" s="62"/>
      <c r="AIS52" s="62"/>
      <c r="AIT52" s="62"/>
      <c r="AIU52" s="62"/>
      <c r="AIV52" s="62"/>
      <c r="AIW52" s="62"/>
      <c r="AIX52" s="62"/>
      <c r="AIY52" s="62"/>
      <c r="AIZ52" s="62"/>
      <c r="AJA52" s="62"/>
      <c r="AJB52" s="62"/>
      <c r="AJC52" s="62"/>
      <c r="AJD52" s="62"/>
      <c r="AJE52" s="62"/>
      <c r="AJF52" s="62"/>
      <c r="AJG52" s="62"/>
      <c r="AJH52" s="62"/>
      <c r="AJI52" s="62"/>
      <c r="AJJ52" s="62"/>
      <c r="AJK52" s="62"/>
      <c r="AJL52" s="62"/>
      <c r="AJM52" s="62"/>
      <c r="AJN52" s="62"/>
      <c r="AJO52" s="62"/>
      <c r="AJP52" s="62"/>
      <c r="AJQ52" s="62"/>
      <c r="AJR52" s="62"/>
      <c r="AJS52" s="62"/>
      <c r="AJT52" s="62"/>
      <c r="AJU52" s="62"/>
      <c r="AJV52" s="62"/>
      <c r="AJW52" s="62"/>
      <c r="AJX52" s="62"/>
      <c r="AJY52" s="62"/>
      <c r="AJZ52" s="62"/>
      <c r="AKA52" s="62"/>
      <c r="AKB52" s="62"/>
      <c r="AKC52" s="62"/>
      <c r="AKD52" s="62"/>
      <c r="AKE52" s="62"/>
      <c r="AKF52" s="62"/>
      <c r="AKG52" s="62"/>
      <c r="AKH52" s="62"/>
      <c r="AKI52" s="62"/>
      <c r="AKJ52" s="62"/>
      <c r="AKK52" s="62"/>
      <c r="AKL52" s="62"/>
      <c r="AKM52" s="62"/>
      <c r="AKN52" s="62"/>
      <c r="AKO52" s="62"/>
      <c r="AKP52" s="62"/>
      <c r="AKQ52" s="62"/>
      <c r="AKR52" s="62"/>
      <c r="AKS52" s="62"/>
      <c r="AKT52" s="62"/>
      <c r="AKU52" s="62"/>
      <c r="AKV52" s="62"/>
      <c r="AKW52" s="62"/>
      <c r="AKX52" s="62"/>
      <c r="AKY52" s="62"/>
      <c r="AKZ52" s="62"/>
      <c r="ALA52" s="62"/>
      <c r="ALB52" s="62"/>
      <c r="ALC52" s="62"/>
      <c r="ALD52" s="62"/>
      <c r="ALE52" s="62"/>
      <c r="ALF52" s="62"/>
      <c r="ALG52" s="62"/>
      <c r="ALH52" s="62"/>
      <c r="ALI52" s="62"/>
      <c r="ALJ52" s="62"/>
      <c r="ALK52" s="62"/>
      <c r="ALL52" s="62"/>
      <c r="ALM52" s="62"/>
      <c r="ALN52" s="62"/>
      <c r="ALO52" s="62"/>
      <c r="ALP52" s="62"/>
      <c r="ALQ52" s="62"/>
      <c r="ALR52" s="62"/>
      <c r="ALS52" s="62"/>
      <c r="ALT52" s="62"/>
      <c r="ALU52" s="62"/>
      <c r="ALV52" s="62"/>
      <c r="ALW52" s="62"/>
      <c r="ALX52" s="62"/>
      <c r="ALY52" s="62"/>
      <c r="ALZ52" s="62"/>
      <c r="AMA52" s="62"/>
      <c r="AMB52" s="62"/>
      <c r="AMC52" s="62"/>
      <c r="AMD52" s="62"/>
      <c r="AME52" s="62"/>
      <c r="AMF52" s="62"/>
      <c r="AMG52" s="62"/>
      <c r="AMH52" s="62"/>
      <c r="AMI52" s="62"/>
      <c r="AMJ52" s="62"/>
      <c r="AMK52" s="62"/>
    </row>
    <row r="53" spans="1:1025" x14ac:dyDescent="0.3">
      <c r="A53" s="186" t="s">
        <v>10</v>
      </c>
      <c r="B53" s="186"/>
      <c r="C53" s="186"/>
      <c r="D53" s="122">
        <f t="shared" si="2"/>
        <v>6.7474999999999996</v>
      </c>
      <c r="E53" s="123">
        <v>39.159999999999997</v>
      </c>
      <c r="F53" s="123">
        <v>21.12</v>
      </c>
      <c r="G53" s="123">
        <v>80.97</v>
      </c>
      <c r="H53" s="123">
        <v>674.25</v>
      </c>
      <c r="I53" s="38"/>
      <c r="J53" s="124">
        <v>39</v>
      </c>
      <c r="K53" s="124">
        <v>32</v>
      </c>
      <c r="L53" s="124">
        <v>32</v>
      </c>
      <c r="M53" s="124">
        <v>34</v>
      </c>
      <c r="N53" s="38"/>
      <c r="O53" s="125">
        <v>23</v>
      </c>
      <c r="P53" s="125">
        <v>28</v>
      </c>
      <c r="Q53" s="125">
        <v>48</v>
      </c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  <c r="IS53" s="62"/>
      <c r="IT53" s="62"/>
      <c r="IU53" s="62"/>
      <c r="IV53" s="62"/>
      <c r="IW53" s="62"/>
      <c r="IX53" s="62"/>
      <c r="IY53" s="62"/>
      <c r="IZ53" s="62"/>
      <c r="JA53" s="62"/>
      <c r="JB53" s="62"/>
      <c r="JC53" s="62"/>
      <c r="JD53" s="62"/>
      <c r="JE53" s="62"/>
      <c r="JF53" s="62"/>
      <c r="JG53" s="62"/>
      <c r="JH53" s="62"/>
      <c r="JI53" s="62"/>
      <c r="JJ53" s="62"/>
      <c r="JK53" s="62"/>
      <c r="JL53" s="62"/>
      <c r="JM53" s="62"/>
      <c r="JN53" s="62"/>
      <c r="JO53" s="62"/>
      <c r="JP53" s="62"/>
      <c r="JQ53" s="62"/>
      <c r="JR53" s="62"/>
      <c r="JS53" s="62"/>
      <c r="JT53" s="62"/>
      <c r="JU53" s="62"/>
      <c r="JV53" s="62"/>
      <c r="JW53" s="62"/>
      <c r="JX53" s="62"/>
      <c r="JY53" s="62"/>
      <c r="JZ53" s="62"/>
      <c r="KA53" s="62"/>
      <c r="KB53" s="62"/>
      <c r="KC53" s="62"/>
      <c r="KD53" s="62"/>
      <c r="KE53" s="62"/>
      <c r="KF53" s="62"/>
      <c r="KG53" s="62"/>
      <c r="KH53" s="62"/>
      <c r="KI53" s="62"/>
      <c r="KJ53" s="62"/>
      <c r="KK53" s="62"/>
      <c r="KL53" s="62"/>
      <c r="KM53" s="62"/>
      <c r="KN53" s="62"/>
      <c r="KO53" s="62"/>
      <c r="KP53" s="62"/>
      <c r="KQ53" s="62"/>
      <c r="KR53" s="62"/>
      <c r="KS53" s="62"/>
      <c r="KT53" s="62"/>
      <c r="KU53" s="62"/>
      <c r="KV53" s="62"/>
      <c r="KW53" s="62"/>
      <c r="KX53" s="62"/>
      <c r="KY53" s="62"/>
      <c r="KZ53" s="62"/>
      <c r="LA53" s="62"/>
      <c r="LB53" s="62"/>
      <c r="LC53" s="62"/>
      <c r="LD53" s="62"/>
      <c r="LE53" s="62"/>
      <c r="LF53" s="62"/>
      <c r="LG53" s="62"/>
      <c r="LH53" s="62"/>
      <c r="LI53" s="62"/>
      <c r="LJ53" s="62"/>
      <c r="LK53" s="62"/>
      <c r="LL53" s="62"/>
      <c r="LM53" s="62"/>
      <c r="LN53" s="62"/>
      <c r="LO53" s="62"/>
      <c r="LP53" s="62"/>
      <c r="LQ53" s="62"/>
      <c r="LR53" s="62"/>
      <c r="LS53" s="62"/>
      <c r="LT53" s="62"/>
      <c r="LU53" s="62"/>
      <c r="LV53" s="62"/>
      <c r="LW53" s="62"/>
      <c r="LX53" s="62"/>
      <c r="LY53" s="62"/>
      <c r="LZ53" s="62"/>
      <c r="MA53" s="62"/>
      <c r="MB53" s="62"/>
      <c r="MC53" s="62"/>
      <c r="MD53" s="62"/>
      <c r="ME53" s="62"/>
      <c r="MF53" s="62"/>
      <c r="MG53" s="62"/>
      <c r="MH53" s="62"/>
      <c r="MI53" s="62"/>
      <c r="MJ53" s="62"/>
      <c r="MK53" s="62"/>
      <c r="ML53" s="62"/>
      <c r="MM53" s="62"/>
      <c r="MN53" s="62"/>
      <c r="MO53" s="62"/>
      <c r="MP53" s="62"/>
      <c r="MQ53" s="62"/>
      <c r="MR53" s="62"/>
      <c r="MS53" s="62"/>
      <c r="MT53" s="62"/>
      <c r="MU53" s="62"/>
      <c r="MV53" s="62"/>
      <c r="MW53" s="62"/>
      <c r="MX53" s="62"/>
      <c r="MY53" s="62"/>
      <c r="MZ53" s="62"/>
      <c r="NA53" s="62"/>
      <c r="NB53" s="62"/>
      <c r="NC53" s="62"/>
      <c r="ND53" s="62"/>
      <c r="NE53" s="62"/>
      <c r="NF53" s="62"/>
      <c r="NG53" s="62"/>
      <c r="NH53" s="62"/>
      <c r="NI53" s="62"/>
      <c r="NJ53" s="62"/>
      <c r="NK53" s="62"/>
      <c r="NL53" s="62"/>
      <c r="NM53" s="62"/>
      <c r="NN53" s="62"/>
      <c r="NO53" s="62"/>
      <c r="NP53" s="62"/>
      <c r="NQ53" s="62"/>
      <c r="NR53" s="62"/>
      <c r="NS53" s="62"/>
      <c r="NT53" s="62"/>
      <c r="NU53" s="62"/>
      <c r="NV53" s="62"/>
      <c r="NW53" s="62"/>
      <c r="NX53" s="62"/>
      <c r="NY53" s="62"/>
      <c r="NZ53" s="62"/>
      <c r="OA53" s="62"/>
      <c r="OB53" s="62"/>
      <c r="OC53" s="62"/>
      <c r="OD53" s="62"/>
      <c r="OE53" s="62"/>
      <c r="OF53" s="62"/>
      <c r="OG53" s="62"/>
      <c r="OH53" s="62"/>
      <c r="OI53" s="62"/>
      <c r="OJ53" s="62"/>
      <c r="OK53" s="62"/>
      <c r="OL53" s="62"/>
      <c r="OM53" s="62"/>
      <c r="ON53" s="62"/>
      <c r="OO53" s="62"/>
      <c r="OP53" s="62"/>
      <c r="OQ53" s="62"/>
      <c r="OR53" s="62"/>
      <c r="OS53" s="62"/>
      <c r="OT53" s="62"/>
      <c r="OU53" s="62"/>
      <c r="OV53" s="62"/>
      <c r="OW53" s="62"/>
      <c r="OX53" s="62"/>
      <c r="OY53" s="62"/>
      <c r="OZ53" s="62"/>
      <c r="PA53" s="62"/>
      <c r="PB53" s="62"/>
      <c r="PC53" s="62"/>
      <c r="PD53" s="62"/>
      <c r="PE53" s="62"/>
      <c r="PF53" s="62"/>
      <c r="PG53" s="62"/>
      <c r="PH53" s="62"/>
      <c r="PI53" s="62"/>
      <c r="PJ53" s="62"/>
      <c r="PK53" s="62"/>
      <c r="PL53" s="62"/>
      <c r="PM53" s="62"/>
      <c r="PN53" s="62"/>
      <c r="PO53" s="62"/>
      <c r="PP53" s="62"/>
      <c r="PQ53" s="62"/>
      <c r="PR53" s="62"/>
      <c r="PS53" s="62"/>
      <c r="PT53" s="62"/>
      <c r="PU53" s="62"/>
      <c r="PV53" s="62"/>
      <c r="PW53" s="62"/>
      <c r="PX53" s="62"/>
      <c r="PY53" s="62"/>
      <c r="PZ53" s="62"/>
      <c r="QA53" s="62"/>
      <c r="QB53" s="62"/>
      <c r="QC53" s="62"/>
      <c r="QD53" s="62"/>
      <c r="QE53" s="62"/>
      <c r="QF53" s="62"/>
      <c r="QG53" s="62"/>
      <c r="QH53" s="62"/>
      <c r="QI53" s="62"/>
      <c r="QJ53" s="62"/>
      <c r="QK53" s="62"/>
      <c r="QL53" s="62"/>
      <c r="QM53" s="62"/>
      <c r="QN53" s="62"/>
      <c r="QO53" s="62"/>
      <c r="QP53" s="62"/>
      <c r="QQ53" s="62"/>
      <c r="QR53" s="62"/>
      <c r="QS53" s="62"/>
      <c r="QT53" s="62"/>
      <c r="QU53" s="62"/>
      <c r="QV53" s="62"/>
      <c r="QW53" s="62"/>
      <c r="QX53" s="62"/>
      <c r="QY53" s="62"/>
      <c r="QZ53" s="62"/>
      <c r="RA53" s="62"/>
      <c r="RB53" s="62"/>
      <c r="RC53" s="62"/>
      <c r="RD53" s="62"/>
      <c r="RE53" s="62"/>
      <c r="RF53" s="62"/>
      <c r="RG53" s="62"/>
      <c r="RH53" s="62"/>
      <c r="RI53" s="62"/>
      <c r="RJ53" s="62"/>
      <c r="RK53" s="62"/>
      <c r="RL53" s="62"/>
      <c r="RM53" s="62"/>
      <c r="RN53" s="62"/>
      <c r="RO53" s="62"/>
      <c r="RP53" s="62"/>
      <c r="RQ53" s="62"/>
      <c r="RR53" s="62"/>
      <c r="RS53" s="62"/>
      <c r="RT53" s="62"/>
      <c r="RU53" s="62"/>
      <c r="RV53" s="62"/>
      <c r="RW53" s="62"/>
      <c r="RX53" s="62"/>
      <c r="RY53" s="62"/>
      <c r="RZ53" s="62"/>
      <c r="SA53" s="62"/>
      <c r="SB53" s="62"/>
      <c r="SC53" s="62"/>
      <c r="SD53" s="62"/>
      <c r="SE53" s="62"/>
      <c r="SF53" s="62"/>
      <c r="SG53" s="62"/>
      <c r="SH53" s="62"/>
      <c r="SI53" s="62"/>
      <c r="SJ53" s="62"/>
      <c r="SK53" s="62"/>
      <c r="SL53" s="62"/>
      <c r="SM53" s="62"/>
      <c r="SN53" s="62"/>
      <c r="SO53" s="62"/>
      <c r="SP53" s="62"/>
      <c r="SQ53" s="62"/>
      <c r="SR53" s="62"/>
      <c r="SS53" s="62"/>
      <c r="ST53" s="62"/>
      <c r="SU53" s="62"/>
      <c r="SV53" s="62"/>
      <c r="SW53" s="62"/>
      <c r="SX53" s="62"/>
      <c r="SY53" s="62"/>
      <c r="SZ53" s="62"/>
      <c r="TA53" s="62"/>
      <c r="TB53" s="62"/>
      <c r="TC53" s="62"/>
      <c r="TD53" s="62"/>
      <c r="TE53" s="62"/>
      <c r="TF53" s="62"/>
      <c r="TG53" s="62"/>
      <c r="TH53" s="62"/>
      <c r="TI53" s="62"/>
      <c r="TJ53" s="62"/>
      <c r="TK53" s="62"/>
      <c r="TL53" s="62"/>
      <c r="TM53" s="62"/>
      <c r="TN53" s="62"/>
      <c r="TO53" s="62"/>
      <c r="TP53" s="62"/>
      <c r="TQ53" s="62"/>
      <c r="TR53" s="62"/>
      <c r="TS53" s="62"/>
      <c r="TT53" s="62"/>
      <c r="TU53" s="62"/>
      <c r="TV53" s="62"/>
      <c r="TW53" s="62"/>
      <c r="TX53" s="62"/>
      <c r="TY53" s="62"/>
      <c r="TZ53" s="62"/>
      <c r="UA53" s="62"/>
      <c r="UB53" s="62"/>
      <c r="UC53" s="62"/>
      <c r="UD53" s="62"/>
      <c r="UE53" s="62"/>
      <c r="UF53" s="62"/>
      <c r="UG53" s="62"/>
      <c r="UH53" s="62"/>
      <c r="UI53" s="62"/>
      <c r="UJ53" s="62"/>
      <c r="UK53" s="62"/>
      <c r="UL53" s="62"/>
      <c r="UM53" s="62"/>
      <c r="UN53" s="62"/>
      <c r="UO53" s="62"/>
      <c r="UP53" s="62"/>
      <c r="UQ53" s="62"/>
      <c r="UR53" s="62"/>
      <c r="US53" s="62"/>
      <c r="UT53" s="62"/>
      <c r="UU53" s="62"/>
      <c r="UV53" s="62"/>
      <c r="UW53" s="62"/>
      <c r="UX53" s="62"/>
      <c r="UY53" s="62"/>
      <c r="UZ53" s="62"/>
      <c r="VA53" s="62"/>
      <c r="VB53" s="62"/>
      <c r="VC53" s="62"/>
      <c r="VD53" s="62"/>
      <c r="VE53" s="62"/>
      <c r="VF53" s="62"/>
      <c r="VG53" s="62"/>
      <c r="VH53" s="62"/>
      <c r="VI53" s="62"/>
      <c r="VJ53" s="62"/>
      <c r="VK53" s="62"/>
      <c r="VL53" s="62"/>
      <c r="VM53" s="62"/>
      <c r="VN53" s="62"/>
      <c r="VO53" s="62"/>
      <c r="VP53" s="62"/>
      <c r="VQ53" s="62"/>
      <c r="VR53" s="62"/>
      <c r="VS53" s="62"/>
      <c r="VT53" s="62"/>
      <c r="VU53" s="62"/>
      <c r="VV53" s="62"/>
      <c r="VW53" s="62"/>
      <c r="VX53" s="62"/>
      <c r="VY53" s="62"/>
      <c r="VZ53" s="62"/>
      <c r="WA53" s="62"/>
      <c r="WB53" s="62"/>
      <c r="WC53" s="62"/>
      <c r="WD53" s="62"/>
      <c r="WE53" s="62"/>
      <c r="WF53" s="62"/>
      <c r="WG53" s="62"/>
      <c r="WH53" s="62"/>
      <c r="WI53" s="62"/>
      <c r="WJ53" s="62"/>
      <c r="WK53" s="62"/>
      <c r="WL53" s="62"/>
      <c r="WM53" s="62"/>
      <c r="WN53" s="62"/>
      <c r="WO53" s="62"/>
      <c r="WP53" s="62"/>
      <c r="WQ53" s="62"/>
      <c r="WR53" s="62"/>
      <c r="WS53" s="62"/>
      <c r="WT53" s="62"/>
      <c r="WU53" s="62"/>
      <c r="WV53" s="62"/>
      <c r="WW53" s="62"/>
      <c r="WX53" s="62"/>
      <c r="WY53" s="62"/>
      <c r="WZ53" s="62"/>
      <c r="XA53" s="62"/>
      <c r="XB53" s="62"/>
      <c r="XC53" s="62"/>
      <c r="XD53" s="62"/>
      <c r="XE53" s="62"/>
      <c r="XF53" s="62"/>
      <c r="XG53" s="62"/>
      <c r="XH53" s="62"/>
      <c r="XI53" s="62"/>
      <c r="XJ53" s="62"/>
      <c r="XK53" s="62"/>
      <c r="XL53" s="62"/>
      <c r="XM53" s="62"/>
      <c r="XN53" s="62"/>
      <c r="XO53" s="62"/>
      <c r="XP53" s="62"/>
      <c r="XQ53" s="62"/>
      <c r="XR53" s="62"/>
      <c r="XS53" s="62"/>
      <c r="XT53" s="62"/>
      <c r="XU53" s="62"/>
      <c r="XV53" s="62"/>
      <c r="XW53" s="62"/>
      <c r="XX53" s="62"/>
      <c r="XY53" s="62"/>
      <c r="XZ53" s="62"/>
      <c r="YA53" s="62"/>
      <c r="YB53" s="62"/>
      <c r="YC53" s="62"/>
      <c r="YD53" s="62"/>
      <c r="YE53" s="62"/>
      <c r="YF53" s="62"/>
      <c r="YG53" s="62"/>
      <c r="YH53" s="62"/>
      <c r="YI53" s="62"/>
      <c r="YJ53" s="62"/>
      <c r="YK53" s="62"/>
      <c r="YL53" s="62"/>
      <c r="YM53" s="62"/>
      <c r="YN53" s="62"/>
      <c r="YO53" s="62"/>
      <c r="YP53" s="62"/>
      <c r="YQ53" s="62"/>
      <c r="YR53" s="62"/>
      <c r="YS53" s="62"/>
      <c r="YT53" s="62"/>
      <c r="YU53" s="62"/>
      <c r="YV53" s="62"/>
      <c r="YW53" s="62"/>
      <c r="YX53" s="62"/>
      <c r="YY53" s="62"/>
      <c r="YZ53" s="62"/>
      <c r="ZA53" s="62"/>
      <c r="ZB53" s="62"/>
      <c r="ZC53" s="62"/>
      <c r="ZD53" s="62"/>
      <c r="ZE53" s="62"/>
      <c r="ZF53" s="62"/>
      <c r="ZG53" s="62"/>
      <c r="ZH53" s="62"/>
      <c r="ZI53" s="62"/>
      <c r="ZJ53" s="62"/>
      <c r="ZK53" s="62"/>
      <c r="ZL53" s="62"/>
      <c r="ZM53" s="62"/>
      <c r="ZN53" s="62"/>
      <c r="ZO53" s="62"/>
      <c r="ZP53" s="62"/>
      <c r="ZQ53" s="62"/>
      <c r="ZR53" s="62"/>
      <c r="ZS53" s="62"/>
      <c r="ZT53" s="62"/>
      <c r="ZU53" s="62"/>
      <c r="ZV53" s="62"/>
      <c r="ZW53" s="62"/>
      <c r="ZX53" s="62"/>
      <c r="ZY53" s="62"/>
      <c r="ZZ53" s="62"/>
      <c r="AAA53" s="62"/>
      <c r="AAB53" s="62"/>
      <c r="AAC53" s="62"/>
      <c r="AAD53" s="62"/>
      <c r="AAE53" s="62"/>
      <c r="AAF53" s="62"/>
      <c r="AAG53" s="62"/>
      <c r="AAH53" s="62"/>
      <c r="AAI53" s="62"/>
      <c r="AAJ53" s="62"/>
      <c r="AAK53" s="62"/>
      <c r="AAL53" s="62"/>
      <c r="AAM53" s="62"/>
      <c r="AAN53" s="62"/>
      <c r="AAO53" s="62"/>
      <c r="AAP53" s="62"/>
      <c r="AAQ53" s="62"/>
      <c r="AAR53" s="62"/>
      <c r="AAS53" s="62"/>
      <c r="AAT53" s="62"/>
      <c r="AAU53" s="62"/>
      <c r="AAV53" s="62"/>
      <c r="AAW53" s="62"/>
      <c r="AAX53" s="62"/>
      <c r="AAY53" s="62"/>
      <c r="AAZ53" s="62"/>
      <c r="ABA53" s="62"/>
      <c r="ABB53" s="62"/>
      <c r="ABC53" s="62"/>
      <c r="ABD53" s="62"/>
      <c r="ABE53" s="62"/>
      <c r="ABF53" s="62"/>
      <c r="ABG53" s="62"/>
      <c r="ABH53" s="62"/>
      <c r="ABI53" s="62"/>
      <c r="ABJ53" s="62"/>
      <c r="ABK53" s="62"/>
      <c r="ABL53" s="62"/>
      <c r="ABM53" s="62"/>
      <c r="ABN53" s="62"/>
      <c r="ABO53" s="62"/>
      <c r="ABP53" s="62"/>
      <c r="ABQ53" s="62"/>
      <c r="ABR53" s="62"/>
      <c r="ABS53" s="62"/>
      <c r="ABT53" s="62"/>
      <c r="ABU53" s="62"/>
      <c r="ABV53" s="62"/>
      <c r="ABW53" s="62"/>
      <c r="ABX53" s="62"/>
      <c r="ABY53" s="62"/>
      <c r="ABZ53" s="62"/>
      <c r="ACA53" s="62"/>
      <c r="ACB53" s="62"/>
      <c r="ACC53" s="62"/>
      <c r="ACD53" s="62"/>
      <c r="ACE53" s="62"/>
      <c r="ACF53" s="62"/>
      <c r="ACG53" s="62"/>
      <c r="ACH53" s="62"/>
      <c r="ACI53" s="62"/>
      <c r="ACJ53" s="62"/>
      <c r="ACK53" s="62"/>
      <c r="ACL53" s="62"/>
      <c r="ACM53" s="62"/>
      <c r="ACN53" s="62"/>
      <c r="ACO53" s="62"/>
      <c r="ACP53" s="62"/>
      <c r="ACQ53" s="62"/>
      <c r="ACR53" s="62"/>
      <c r="ACS53" s="62"/>
      <c r="ACT53" s="62"/>
      <c r="ACU53" s="62"/>
      <c r="ACV53" s="62"/>
      <c r="ACW53" s="62"/>
      <c r="ACX53" s="62"/>
      <c r="ACY53" s="62"/>
      <c r="ACZ53" s="62"/>
      <c r="ADA53" s="62"/>
      <c r="ADB53" s="62"/>
      <c r="ADC53" s="62"/>
      <c r="ADD53" s="62"/>
      <c r="ADE53" s="62"/>
      <c r="ADF53" s="62"/>
      <c r="ADG53" s="62"/>
      <c r="ADH53" s="62"/>
      <c r="ADI53" s="62"/>
      <c r="ADJ53" s="62"/>
      <c r="ADK53" s="62"/>
      <c r="ADL53" s="62"/>
      <c r="ADM53" s="62"/>
      <c r="ADN53" s="62"/>
      <c r="ADO53" s="62"/>
      <c r="ADP53" s="62"/>
      <c r="ADQ53" s="62"/>
      <c r="ADR53" s="62"/>
      <c r="ADS53" s="62"/>
      <c r="ADT53" s="62"/>
      <c r="ADU53" s="62"/>
      <c r="ADV53" s="62"/>
      <c r="ADW53" s="62"/>
      <c r="ADX53" s="62"/>
      <c r="ADY53" s="62"/>
      <c r="ADZ53" s="62"/>
      <c r="AEA53" s="62"/>
      <c r="AEB53" s="62"/>
      <c r="AEC53" s="62"/>
      <c r="AED53" s="62"/>
      <c r="AEE53" s="62"/>
      <c r="AEF53" s="62"/>
      <c r="AEG53" s="62"/>
      <c r="AEH53" s="62"/>
      <c r="AEI53" s="62"/>
      <c r="AEJ53" s="62"/>
      <c r="AEK53" s="62"/>
      <c r="AEL53" s="62"/>
      <c r="AEM53" s="62"/>
      <c r="AEN53" s="62"/>
      <c r="AEO53" s="62"/>
      <c r="AEP53" s="62"/>
      <c r="AEQ53" s="62"/>
      <c r="AER53" s="62"/>
      <c r="AES53" s="62"/>
      <c r="AET53" s="62"/>
      <c r="AEU53" s="62"/>
      <c r="AEV53" s="62"/>
      <c r="AEW53" s="62"/>
      <c r="AEX53" s="62"/>
      <c r="AEY53" s="62"/>
      <c r="AEZ53" s="62"/>
      <c r="AFA53" s="62"/>
      <c r="AFB53" s="62"/>
      <c r="AFC53" s="62"/>
      <c r="AFD53" s="62"/>
      <c r="AFE53" s="62"/>
      <c r="AFF53" s="62"/>
      <c r="AFG53" s="62"/>
      <c r="AFH53" s="62"/>
      <c r="AFI53" s="62"/>
      <c r="AFJ53" s="62"/>
      <c r="AFK53" s="62"/>
      <c r="AFL53" s="62"/>
      <c r="AFM53" s="62"/>
      <c r="AFN53" s="62"/>
      <c r="AFO53" s="62"/>
      <c r="AFP53" s="62"/>
      <c r="AFQ53" s="62"/>
      <c r="AFR53" s="62"/>
      <c r="AFS53" s="62"/>
      <c r="AFT53" s="62"/>
      <c r="AFU53" s="62"/>
      <c r="AFV53" s="62"/>
      <c r="AFW53" s="62"/>
      <c r="AFX53" s="62"/>
      <c r="AFY53" s="62"/>
      <c r="AFZ53" s="62"/>
      <c r="AGA53" s="62"/>
      <c r="AGB53" s="62"/>
      <c r="AGC53" s="62"/>
      <c r="AGD53" s="62"/>
      <c r="AGE53" s="62"/>
      <c r="AGF53" s="62"/>
      <c r="AGG53" s="62"/>
      <c r="AGH53" s="62"/>
      <c r="AGI53" s="62"/>
      <c r="AGJ53" s="62"/>
      <c r="AGK53" s="62"/>
      <c r="AGL53" s="62"/>
      <c r="AGM53" s="62"/>
      <c r="AGN53" s="62"/>
      <c r="AGO53" s="62"/>
      <c r="AGP53" s="62"/>
      <c r="AGQ53" s="62"/>
      <c r="AGR53" s="62"/>
      <c r="AGS53" s="62"/>
      <c r="AGT53" s="62"/>
      <c r="AGU53" s="62"/>
      <c r="AGV53" s="62"/>
      <c r="AGW53" s="62"/>
      <c r="AGX53" s="62"/>
      <c r="AGY53" s="62"/>
      <c r="AGZ53" s="62"/>
      <c r="AHA53" s="62"/>
      <c r="AHB53" s="62"/>
      <c r="AHC53" s="62"/>
      <c r="AHD53" s="62"/>
      <c r="AHE53" s="62"/>
      <c r="AHF53" s="62"/>
      <c r="AHG53" s="62"/>
      <c r="AHH53" s="62"/>
      <c r="AHI53" s="62"/>
      <c r="AHJ53" s="62"/>
      <c r="AHK53" s="62"/>
      <c r="AHL53" s="62"/>
      <c r="AHM53" s="62"/>
      <c r="AHN53" s="62"/>
      <c r="AHO53" s="62"/>
      <c r="AHP53" s="62"/>
      <c r="AHQ53" s="62"/>
      <c r="AHR53" s="62"/>
      <c r="AHS53" s="62"/>
      <c r="AHT53" s="62"/>
      <c r="AHU53" s="62"/>
      <c r="AHV53" s="62"/>
      <c r="AHW53" s="62"/>
      <c r="AHX53" s="62"/>
      <c r="AHY53" s="62"/>
      <c r="AHZ53" s="62"/>
      <c r="AIA53" s="62"/>
      <c r="AIB53" s="62"/>
      <c r="AIC53" s="62"/>
      <c r="AID53" s="62"/>
      <c r="AIE53" s="62"/>
      <c r="AIF53" s="62"/>
      <c r="AIG53" s="62"/>
      <c r="AIH53" s="62"/>
      <c r="AII53" s="62"/>
      <c r="AIJ53" s="62"/>
      <c r="AIK53" s="62"/>
      <c r="AIL53" s="62"/>
      <c r="AIM53" s="62"/>
      <c r="AIN53" s="62"/>
      <c r="AIO53" s="62"/>
      <c r="AIP53" s="62"/>
      <c r="AIQ53" s="62"/>
      <c r="AIR53" s="62"/>
      <c r="AIS53" s="62"/>
      <c r="AIT53" s="62"/>
      <c r="AIU53" s="62"/>
      <c r="AIV53" s="62"/>
      <c r="AIW53" s="62"/>
      <c r="AIX53" s="62"/>
      <c r="AIY53" s="62"/>
      <c r="AIZ53" s="62"/>
      <c r="AJA53" s="62"/>
      <c r="AJB53" s="62"/>
      <c r="AJC53" s="62"/>
      <c r="AJD53" s="62"/>
      <c r="AJE53" s="62"/>
      <c r="AJF53" s="62"/>
      <c r="AJG53" s="62"/>
      <c r="AJH53" s="62"/>
      <c r="AJI53" s="62"/>
      <c r="AJJ53" s="62"/>
      <c r="AJK53" s="62"/>
      <c r="AJL53" s="62"/>
      <c r="AJM53" s="62"/>
      <c r="AJN53" s="62"/>
      <c r="AJO53" s="62"/>
      <c r="AJP53" s="62"/>
      <c r="AJQ53" s="62"/>
      <c r="AJR53" s="62"/>
      <c r="AJS53" s="62"/>
      <c r="AJT53" s="62"/>
      <c r="AJU53" s="62"/>
      <c r="AJV53" s="62"/>
      <c r="AJW53" s="62"/>
      <c r="AJX53" s="62"/>
      <c r="AJY53" s="62"/>
      <c r="AJZ53" s="62"/>
      <c r="AKA53" s="62"/>
      <c r="AKB53" s="62"/>
      <c r="AKC53" s="62"/>
      <c r="AKD53" s="62"/>
      <c r="AKE53" s="62"/>
      <c r="AKF53" s="62"/>
      <c r="AKG53" s="62"/>
      <c r="AKH53" s="62"/>
      <c r="AKI53" s="62"/>
      <c r="AKJ53" s="62"/>
      <c r="AKK53" s="62"/>
      <c r="AKL53" s="62"/>
      <c r="AKM53" s="62"/>
      <c r="AKN53" s="62"/>
      <c r="AKO53" s="62"/>
      <c r="AKP53" s="62"/>
      <c r="AKQ53" s="62"/>
      <c r="AKR53" s="62"/>
      <c r="AKS53" s="62"/>
      <c r="AKT53" s="62"/>
      <c r="AKU53" s="62"/>
      <c r="AKV53" s="62"/>
      <c r="AKW53" s="62"/>
      <c r="AKX53" s="62"/>
      <c r="AKY53" s="62"/>
      <c r="AKZ53" s="62"/>
      <c r="ALA53" s="62"/>
      <c r="ALB53" s="62"/>
      <c r="ALC53" s="62"/>
      <c r="ALD53" s="62"/>
      <c r="ALE53" s="62"/>
      <c r="ALF53" s="62"/>
      <c r="ALG53" s="62"/>
      <c r="ALH53" s="62"/>
      <c r="ALI53" s="62"/>
      <c r="ALJ53" s="62"/>
      <c r="ALK53" s="62"/>
      <c r="ALL53" s="62"/>
      <c r="ALM53" s="62"/>
      <c r="ALN53" s="62"/>
      <c r="ALO53" s="62"/>
      <c r="ALP53" s="62"/>
      <c r="ALQ53" s="62"/>
      <c r="ALR53" s="62"/>
      <c r="ALS53" s="62"/>
      <c r="ALT53" s="62"/>
      <c r="ALU53" s="62"/>
      <c r="ALV53" s="62"/>
      <c r="ALW53" s="62"/>
      <c r="ALX53" s="62"/>
      <c r="ALY53" s="62"/>
      <c r="ALZ53" s="62"/>
      <c r="AMA53" s="62"/>
      <c r="AMB53" s="62"/>
      <c r="AMC53" s="62"/>
      <c r="AMD53" s="62"/>
      <c r="AME53" s="62"/>
      <c r="AMF53" s="62"/>
      <c r="AMG53" s="62"/>
      <c r="AMH53" s="62"/>
      <c r="AMI53" s="62"/>
      <c r="AMJ53" s="62"/>
      <c r="AMK53" s="62"/>
    </row>
    <row r="54" spans="1:1025" x14ac:dyDescent="0.3">
      <c r="A54" s="186" t="s">
        <v>490</v>
      </c>
      <c r="B54" s="186"/>
      <c r="C54" s="186"/>
      <c r="D54" s="122">
        <f t="shared" si="2"/>
        <v>6.8250000000000002</v>
      </c>
      <c r="E54" s="123">
        <v>32.83</v>
      </c>
      <c r="F54" s="123">
        <v>20.74</v>
      </c>
      <c r="G54" s="126">
        <v>81.900000000000006</v>
      </c>
      <c r="H54" s="126">
        <v>647.70000000000005</v>
      </c>
      <c r="I54" s="38"/>
      <c r="J54" s="124">
        <v>33</v>
      </c>
      <c r="K54" s="124">
        <v>31</v>
      </c>
      <c r="L54" s="124">
        <v>33</v>
      </c>
      <c r="M54" s="124">
        <v>32</v>
      </c>
      <c r="N54" s="38"/>
      <c r="O54" s="125">
        <v>20</v>
      </c>
      <c r="P54" s="125">
        <v>29</v>
      </c>
      <c r="Q54" s="125">
        <v>51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62"/>
      <c r="JJ54" s="62"/>
      <c r="JK54" s="62"/>
      <c r="JL54" s="62"/>
      <c r="JM54" s="62"/>
      <c r="JN54" s="62"/>
      <c r="JO54" s="62"/>
      <c r="JP54" s="62"/>
      <c r="JQ54" s="62"/>
      <c r="JR54" s="62"/>
      <c r="JS54" s="62"/>
      <c r="JT54" s="62"/>
      <c r="JU54" s="62"/>
      <c r="JV54" s="62"/>
      <c r="JW54" s="62"/>
      <c r="JX54" s="62"/>
      <c r="JY54" s="62"/>
      <c r="JZ54" s="62"/>
      <c r="KA54" s="62"/>
      <c r="KB54" s="62"/>
      <c r="KC54" s="62"/>
      <c r="KD54" s="62"/>
      <c r="KE54" s="62"/>
      <c r="KF54" s="62"/>
      <c r="KG54" s="62"/>
      <c r="KH54" s="62"/>
      <c r="KI54" s="62"/>
      <c r="KJ54" s="62"/>
      <c r="KK54" s="62"/>
      <c r="KL54" s="62"/>
      <c r="KM54" s="62"/>
      <c r="KN54" s="62"/>
      <c r="KO54" s="62"/>
      <c r="KP54" s="62"/>
      <c r="KQ54" s="62"/>
      <c r="KR54" s="62"/>
      <c r="KS54" s="62"/>
      <c r="KT54" s="62"/>
      <c r="KU54" s="62"/>
      <c r="KV54" s="62"/>
      <c r="KW54" s="62"/>
      <c r="KX54" s="62"/>
      <c r="KY54" s="62"/>
      <c r="KZ54" s="62"/>
      <c r="LA54" s="62"/>
      <c r="LB54" s="62"/>
      <c r="LC54" s="62"/>
      <c r="LD54" s="62"/>
      <c r="LE54" s="62"/>
      <c r="LF54" s="62"/>
      <c r="LG54" s="62"/>
      <c r="LH54" s="62"/>
      <c r="LI54" s="62"/>
      <c r="LJ54" s="62"/>
      <c r="LK54" s="62"/>
      <c r="LL54" s="62"/>
      <c r="LM54" s="62"/>
      <c r="LN54" s="62"/>
      <c r="LO54" s="62"/>
      <c r="LP54" s="62"/>
      <c r="LQ54" s="62"/>
      <c r="LR54" s="62"/>
      <c r="LS54" s="62"/>
      <c r="LT54" s="62"/>
      <c r="LU54" s="62"/>
      <c r="LV54" s="62"/>
      <c r="LW54" s="62"/>
      <c r="LX54" s="62"/>
      <c r="LY54" s="62"/>
      <c r="LZ54" s="62"/>
      <c r="MA54" s="62"/>
      <c r="MB54" s="62"/>
      <c r="MC54" s="62"/>
      <c r="MD54" s="62"/>
      <c r="ME54" s="62"/>
      <c r="MF54" s="62"/>
      <c r="MG54" s="62"/>
      <c r="MH54" s="62"/>
      <c r="MI54" s="62"/>
      <c r="MJ54" s="62"/>
      <c r="MK54" s="62"/>
      <c r="ML54" s="62"/>
      <c r="MM54" s="62"/>
      <c r="MN54" s="62"/>
      <c r="MO54" s="62"/>
      <c r="MP54" s="62"/>
      <c r="MQ54" s="62"/>
      <c r="MR54" s="62"/>
      <c r="MS54" s="62"/>
      <c r="MT54" s="62"/>
      <c r="MU54" s="62"/>
      <c r="MV54" s="62"/>
      <c r="MW54" s="62"/>
      <c r="MX54" s="62"/>
      <c r="MY54" s="62"/>
      <c r="MZ54" s="62"/>
      <c r="NA54" s="62"/>
      <c r="NB54" s="62"/>
      <c r="NC54" s="62"/>
      <c r="ND54" s="62"/>
      <c r="NE54" s="62"/>
      <c r="NF54" s="62"/>
      <c r="NG54" s="62"/>
      <c r="NH54" s="62"/>
      <c r="NI54" s="62"/>
      <c r="NJ54" s="62"/>
      <c r="NK54" s="62"/>
      <c r="NL54" s="62"/>
      <c r="NM54" s="62"/>
      <c r="NN54" s="62"/>
      <c r="NO54" s="62"/>
      <c r="NP54" s="62"/>
      <c r="NQ54" s="62"/>
      <c r="NR54" s="62"/>
      <c r="NS54" s="62"/>
      <c r="NT54" s="62"/>
      <c r="NU54" s="62"/>
      <c r="NV54" s="62"/>
      <c r="NW54" s="62"/>
      <c r="NX54" s="62"/>
      <c r="NY54" s="62"/>
      <c r="NZ54" s="62"/>
      <c r="OA54" s="62"/>
      <c r="OB54" s="62"/>
      <c r="OC54" s="62"/>
      <c r="OD54" s="62"/>
      <c r="OE54" s="62"/>
      <c r="OF54" s="62"/>
      <c r="OG54" s="62"/>
      <c r="OH54" s="62"/>
      <c r="OI54" s="62"/>
      <c r="OJ54" s="62"/>
      <c r="OK54" s="62"/>
      <c r="OL54" s="62"/>
      <c r="OM54" s="62"/>
      <c r="ON54" s="62"/>
      <c r="OO54" s="62"/>
      <c r="OP54" s="62"/>
      <c r="OQ54" s="62"/>
      <c r="OR54" s="62"/>
      <c r="OS54" s="62"/>
      <c r="OT54" s="62"/>
      <c r="OU54" s="62"/>
      <c r="OV54" s="62"/>
      <c r="OW54" s="62"/>
      <c r="OX54" s="62"/>
      <c r="OY54" s="62"/>
      <c r="OZ54" s="62"/>
      <c r="PA54" s="62"/>
      <c r="PB54" s="62"/>
      <c r="PC54" s="62"/>
      <c r="PD54" s="62"/>
      <c r="PE54" s="62"/>
      <c r="PF54" s="62"/>
      <c r="PG54" s="62"/>
      <c r="PH54" s="62"/>
      <c r="PI54" s="62"/>
      <c r="PJ54" s="62"/>
      <c r="PK54" s="62"/>
      <c r="PL54" s="62"/>
      <c r="PM54" s="62"/>
      <c r="PN54" s="62"/>
      <c r="PO54" s="62"/>
      <c r="PP54" s="62"/>
      <c r="PQ54" s="62"/>
      <c r="PR54" s="62"/>
      <c r="PS54" s="62"/>
      <c r="PT54" s="62"/>
      <c r="PU54" s="62"/>
      <c r="PV54" s="62"/>
      <c r="PW54" s="62"/>
      <c r="PX54" s="62"/>
      <c r="PY54" s="62"/>
      <c r="PZ54" s="62"/>
      <c r="QA54" s="62"/>
      <c r="QB54" s="62"/>
      <c r="QC54" s="62"/>
      <c r="QD54" s="62"/>
      <c r="QE54" s="62"/>
      <c r="QF54" s="62"/>
      <c r="QG54" s="62"/>
      <c r="QH54" s="62"/>
      <c r="QI54" s="62"/>
      <c r="QJ54" s="62"/>
      <c r="QK54" s="62"/>
      <c r="QL54" s="62"/>
      <c r="QM54" s="62"/>
      <c r="QN54" s="62"/>
      <c r="QO54" s="62"/>
      <c r="QP54" s="62"/>
      <c r="QQ54" s="62"/>
      <c r="QR54" s="62"/>
      <c r="QS54" s="62"/>
      <c r="QT54" s="62"/>
      <c r="QU54" s="62"/>
      <c r="QV54" s="62"/>
      <c r="QW54" s="62"/>
      <c r="QX54" s="62"/>
      <c r="QY54" s="62"/>
      <c r="QZ54" s="62"/>
      <c r="RA54" s="62"/>
      <c r="RB54" s="62"/>
      <c r="RC54" s="62"/>
      <c r="RD54" s="62"/>
      <c r="RE54" s="62"/>
      <c r="RF54" s="62"/>
      <c r="RG54" s="62"/>
      <c r="RH54" s="62"/>
      <c r="RI54" s="62"/>
      <c r="RJ54" s="62"/>
      <c r="RK54" s="62"/>
      <c r="RL54" s="62"/>
      <c r="RM54" s="62"/>
      <c r="RN54" s="62"/>
      <c r="RO54" s="62"/>
      <c r="RP54" s="62"/>
      <c r="RQ54" s="62"/>
      <c r="RR54" s="62"/>
      <c r="RS54" s="62"/>
      <c r="RT54" s="62"/>
      <c r="RU54" s="62"/>
      <c r="RV54" s="62"/>
      <c r="RW54" s="62"/>
      <c r="RX54" s="62"/>
      <c r="RY54" s="62"/>
      <c r="RZ54" s="62"/>
      <c r="SA54" s="62"/>
      <c r="SB54" s="62"/>
      <c r="SC54" s="62"/>
      <c r="SD54" s="62"/>
      <c r="SE54" s="62"/>
      <c r="SF54" s="62"/>
      <c r="SG54" s="62"/>
      <c r="SH54" s="62"/>
      <c r="SI54" s="62"/>
      <c r="SJ54" s="62"/>
      <c r="SK54" s="62"/>
      <c r="SL54" s="62"/>
      <c r="SM54" s="62"/>
      <c r="SN54" s="62"/>
      <c r="SO54" s="62"/>
      <c r="SP54" s="62"/>
      <c r="SQ54" s="62"/>
      <c r="SR54" s="62"/>
      <c r="SS54" s="62"/>
      <c r="ST54" s="62"/>
      <c r="SU54" s="62"/>
      <c r="SV54" s="62"/>
      <c r="SW54" s="62"/>
      <c r="SX54" s="62"/>
      <c r="SY54" s="62"/>
      <c r="SZ54" s="62"/>
      <c r="TA54" s="62"/>
      <c r="TB54" s="62"/>
      <c r="TC54" s="62"/>
      <c r="TD54" s="62"/>
      <c r="TE54" s="62"/>
      <c r="TF54" s="62"/>
      <c r="TG54" s="62"/>
      <c r="TH54" s="62"/>
      <c r="TI54" s="62"/>
      <c r="TJ54" s="62"/>
      <c r="TK54" s="62"/>
      <c r="TL54" s="62"/>
      <c r="TM54" s="62"/>
      <c r="TN54" s="62"/>
      <c r="TO54" s="62"/>
      <c r="TP54" s="62"/>
      <c r="TQ54" s="62"/>
      <c r="TR54" s="62"/>
      <c r="TS54" s="62"/>
      <c r="TT54" s="62"/>
      <c r="TU54" s="62"/>
      <c r="TV54" s="62"/>
      <c r="TW54" s="62"/>
      <c r="TX54" s="62"/>
      <c r="TY54" s="62"/>
      <c r="TZ54" s="62"/>
      <c r="UA54" s="62"/>
      <c r="UB54" s="62"/>
      <c r="UC54" s="62"/>
      <c r="UD54" s="62"/>
      <c r="UE54" s="62"/>
      <c r="UF54" s="62"/>
      <c r="UG54" s="62"/>
      <c r="UH54" s="62"/>
      <c r="UI54" s="62"/>
      <c r="UJ54" s="62"/>
      <c r="UK54" s="62"/>
      <c r="UL54" s="62"/>
      <c r="UM54" s="62"/>
      <c r="UN54" s="62"/>
      <c r="UO54" s="62"/>
      <c r="UP54" s="62"/>
      <c r="UQ54" s="62"/>
      <c r="UR54" s="62"/>
      <c r="US54" s="62"/>
      <c r="UT54" s="62"/>
      <c r="UU54" s="62"/>
      <c r="UV54" s="62"/>
      <c r="UW54" s="62"/>
      <c r="UX54" s="62"/>
      <c r="UY54" s="62"/>
      <c r="UZ54" s="62"/>
      <c r="VA54" s="62"/>
      <c r="VB54" s="62"/>
      <c r="VC54" s="62"/>
      <c r="VD54" s="62"/>
      <c r="VE54" s="62"/>
      <c r="VF54" s="62"/>
      <c r="VG54" s="62"/>
      <c r="VH54" s="62"/>
      <c r="VI54" s="62"/>
      <c r="VJ54" s="62"/>
      <c r="VK54" s="62"/>
      <c r="VL54" s="62"/>
      <c r="VM54" s="62"/>
      <c r="VN54" s="62"/>
      <c r="VO54" s="62"/>
      <c r="VP54" s="62"/>
      <c r="VQ54" s="62"/>
      <c r="VR54" s="62"/>
      <c r="VS54" s="62"/>
      <c r="VT54" s="62"/>
      <c r="VU54" s="62"/>
      <c r="VV54" s="62"/>
      <c r="VW54" s="62"/>
      <c r="VX54" s="62"/>
      <c r="VY54" s="62"/>
      <c r="VZ54" s="62"/>
      <c r="WA54" s="62"/>
      <c r="WB54" s="62"/>
      <c r="WC54" s="62"/>
      <c r="WD54" s="62"/>
      <c r="WE54" s="62"/>
      <c r="WF54" s="62"/>
      <c r="WG54" s="62"/>
      <c r="WH54" s="62"/>
      <c r="WI54" s="62"/>
      <c r="WJ54" s="62"/>
      <c r="WK54" s="62"/>
      <c r="WL54" s="62"/>
      <c r="WM54" s="62"/>
      <c r="WN54" s="62"/>
      <c r="WO54" s="62"/>
      <c r="WP54" s="62"/>
      <c r="WQ54" s="62"/>
      <c r="WR54" s="62"/>
      <c r="WS54" s="62"/>
      <c r="WT54" s="62"/>
      <c r="WU54" s="62"/>
      <c r="WV54" s="62"/>
      <c r="WW54" s="62"/>
      <c r="WX54" s="62"/>
      <c r="WY54" s="62"/>
      <c r="WZ54" s="62"/>
      <c r="XA54" s="62"/>
      <c r="XB54" s="62"/>
      <c r="XC54" s="62"/>
      <c r="XD54" s="62"/>
      <c r="XE54" s="62"/>
      <c r="XF54" s="62"/>
      <c r="XG54" s="62"/>
      <c r="XH54" s="62"/>
      <c r="XI54" s="62"/>
      <c r="XJ54" s="62"/>
      <c r="XK54" s="62"/>
      <c r="XL54" s="62"/>
      <c r="XM54" s="62"/>
      <c r="XN54" s="62"/>
      <c r="XO54" s="62"/>
      <c r="XP54" s="62"/>
      <c r="XQ54" s="62"/>
      <c r="XR54" s="62"/>
      <c r="XS54" s="62"/>
      <c r="XT54" s="62"/>
      <c r="XU54" s="62"/>
      <c r="XV54" s="62"/>
      <c r="XW54" s="62"/>
      <c r="XX54" s="62"/>
      <c r="XY54" s="62"/>
      <c r="XZ54" s="62"/>
      <c r="YA54" s="62"/>
      <c r="YB54" s="62"/>
      <c r="YC54" s="62"/>
      <c r="YD54" s="62"/>
      <c r="YE54" s="62"/>
      <c r="YF54" s="62"/>
      <c r="YG54" s="62"/>
      <c r="YH54" s="62"/>
      <c r="YI54" s="62"/>
      <c r="YJ54" s="62"/>
      <c r="YK54" s="62"/>
      <c r="YL54" s="62"/>
      <c r="YM54" s="62"/>
      <c r="YN54" s="62"/>
      <c r="YO54" s="62"/>
      <c r="YP54" s="62"/>
      <c r="YQ54" s="62"/>
      <c r="YR54" s="62"/>
      <c r="YS54" s="62"/>
      <c r="YT54" s="62"/>
      <c r="YU54" s="62"/>
      <c r="YV54" s="62"/>
      <c r="YW54" s="62"/>
      <c r="YX54" s="62"/>
      <c r="YY54" s="62"/>
      <c r="YZ54" s="62"/>
      <c r="ZA54" s="62"/>
      <c r="ZB54" s="62"/>
      <c r="ZC54" s="62"/>
      <c r="ZD54" s="62"/>
      <c r="ZE54" s="62"/>
      <c r="ZF54" s="62"/>
      <c r="ZG54" s="62"/>
      <c r="ZH54" s="62"/>
      <c r="ZI54" s="62"/>
      <c r="ZJ54" s="62"/>
      <c r="ZK54" s="62"/>
      <c r="ZL54" s="62"/>
      <c r="ZM54" s="62"/>
      <c r="ZN54" s="62"/>
      <c r="ZO54" s="62"/>
      <c r="ZP54" s="62"/>
      <c r="ZQ54" s="62"/>
      <c r="ZR54" s="62"/>
      <c r="ZS54" s="62"/>
      <c r="ZT54" s="62"/>
      <c r="ZU54" s="62"/>
      <c r="ZV54" s="62"/>
      <c r="ZW54" s="62"/>
      <c r="ZX54" s="62"/>
      <c r="ZY54" s="62"/>
      <c r="ZZ54" s="62"/>
      <c r="AAA54" s="62"/>
      <c r="AAB54" s="62"/>
      <c r="AAC54" s="62"/>
      <c r="AAD54" s="62"/>
      <c r="AAE54" s="62"/>
      <c r="AAF54" s="62"/>
      <c r="AAG54" s="62"/>
      <c r="AAH54" s="62"/>
      <c r="AAI54" s="62"/>
      <c r="AAJ54" s="62"/>
      <c r="AAK54" s="62"/>
      <c r="AAL54" s="62"/>
      <c r="AAM54" s="62"/>
      <c r="AAN54" s="62"/>
      <c r="AAO54" s="62"/>
      <c r="AAP54" s="62"/>
      <c r="AAQ54" s="62"/>
      <c r="AAR54" s="62"/>
      <c r="AAS54" s="62"/>
      <c r="AAT54" s="62"/>
      <c r="AAU54" s="62"/>
      <c r="AAV54" s="62"/>
      <c r="AAW54" s="62"/>
      <c r="AAX54" s="62"/>
      <c r="AAY54" s="62"/>
      <c r="AAZ54" s="62"/>
      <c r="ABA54" s="62"/>
      <c r="ABB54" s="62"/>
      <c r="ABC54" s="62"/>
      <c r="ABD54" s="62"/>
      <c r="ABE54" s="62"/>
      <c r="ABF54" s="62"/>
      <c r="ABG54" s="62"/>
      <c r="ABH54" s="62"/>
      <c r="ABI54" s="62"/>
      <c r="ABJ54" s="62"/>
      <c r="ABK54" s="62"/>
      <c r="ABL54" s="62"/>
      <c r="ABM54" s="62"/>
      <c r="ABN54" s="62"/>
      <c r="ABO54" s="62"/>
      <c r="ABP54" s="62"/>
      <c r="ABQ54" s="62"/>
      <c r="ABR54" s="62"/>
      <c r="ABS54" s="62"/>
      <c r="ABT54" s="62"/>
      <c r="ABU54" s="62"/>
      <c r="ABV54" s="62"/>
      <c r="ABW54" s="62"/>
      <c r="ABX54" s="62"/>
      <c r="ABY54" s="62"/>
      <c r="ABZ54" s="62"/>
      <c r="ACA54" s="62"/>
      <c r="ACB54" s="62"/>
      <c r="ACC54" s="62"/>
      <c r="ACD54" s="62"/>
      <c r="ACE54" s="62"/>
      <c r="ACF54" s="62"/>
      <c r="ACG54" s="62"/>
      <c r="ACH54" s="62"/>
      <c r="ACI54" s="62"/>
      <c r="ACJ54" s="62"/>
      <c r="ACK54" s="62"/>
      <c r="ACL54" s="62"/>
      <c r="ACM54" s="62"/>
      <c r="ACN54" s="62"/>
      <c r="ACO54" s="62"/>
      <c r="ACP54" s="62"/>
      <c r="ACQ54" s="62"/>
      <c r="ACR54" s="62"/>
      <c r="ACS54" s="62"/>
      <c r="ACT54" s="62"/>
      <c r="ACU54" s="62"/>
      <c r="ACV54" s="62"/>
      <c r="ACW54" s="62"/>
      <c r="ACX54" s="62"/>
      <c r="ACY54" s="62"/>
      <c r="ACZ54" s="62"/>
      <c r="ADA54" s="62"/>
      <c r="ADB54" s="62"/>
      <c r="ADC54" s="62"/>
      <c r="ADD54" s="62"/>
      <c r="ADE54" s="62"/>
      <c r="ADF54" s="62"/>
      <c r="ADG54" s="62"/>
      <c r="ADH54" s="62"/>
      <c r="ADI54" s="62"/>
      <c r="ADJ54" s="62"/>
      <c r="ADK54" s="62"/>
      <c r="ADL54" s="62"/>
      <c r="ADM54" s="62"/>
      <c r="ADN54" s="62"/>
      <c r="ADO54" s="62"/>
      <c r="ADP54" s="62"/>
      <c r="ADQ54" s="62"/>
      <c r="ADR54" s="62"/>
      <c r="ADS54" s="62"/>
      <c r="ADT54" s="62"/>
      <c r="ADU54" s="62"/>
      <c r="ADV54" s="62"/>
      <c r="ADW54" s="62"/>
      <c r="ADX54" s="62"/>
      <c r="ADY54" s="62"/>
      <c r="ADZ54" s="62"/>
      <c r="AEA54" s="62"/>
      <c r="AEB54" s="62"/>
      <c r="AEC54" s="62"/>
      <c r="AED54" s="62"/>
      <c r="AEE54" s="62"/>
      <c r="AEF54" s="62"/>
      <c r="AEG54" s="62"/>
      <c r="AEH54" s="62"/>
      <c r="AEI54" s="62"/>
      <c r="AEJ54" s="62"/>
      <c r="AEK54" s="62"/>
      <c r="AEL54" s="62"/>
      <c r="AEM54" s="62"/>
      <c r="AEN54" s="62"/>
      <c r="AEO54" s="62"/>
      <c r="AEP54" s="62"/>
      <c r="AEQ54" s="62"/>
      <c r="AER54" s="62"/>
      <c r="AES54" s="62"/>
      <c r="AET54" s="62"/>
      <c r="AEU54" s="62"/>
      <c r="AEV54" s="62"/>
      <c r="AEW54" s="62"/>
      <c r="AEX54" s="62"/>
      <c r="AEY54" s="62"/>
      <c r="AEZ54" s="62"/>
      <c r="AFA54" s="62"/>
      <c r="AFB54" s="62"/>
      <c r="AFC54" s="62"/>
      <c r="AFD54" s="62"/>
      <c r="AFE54" s="62"/>
      <c r="AFF54" s="62"/>
      <c r="AFG54" s="62"/>
      <c r="AFH54" s="62"/>
      <c r="AFI54" s="62"/>
      <c r="AFJ54" s="62"/>
      <c r="AFK54" s="62"/>
      <c r="AFL54" s="62"/>
      <c r="AFM54" s="62"/>
      <c r="AFN54" s="62"/>
      <c r="AFO54" s="62"/>
      <c r="AFP54" s="62"/>
      <c r="AFQ54" s="62"/>
      <c r="AFR54" s="62"/>
      <c r="AFS54" s="62"/>
      <c r="AFT54" s="62"/>
      <c r="AFU54" s="62"/>
      <c r="AFV54" s="62"/>
      <c r="AFW54" s="62"/>
      <c r="AFX54" s="62"/>
      <c r="AFY54" s="62"/>
      <c r="AFZ54" s="62"/>
      <c r="AGA54" s="62"/>
      <c r="AGB54" s="62"/>
      <c r="AGC54" s="62"/>
      <c r="AGD54" s="62"/>
      <c r="AGE54" s="62"/>
      <c r="AGF54" s="62"/>
      <c r="AGG54" s="62"/>
      <c r="AGH54" s="62"/>
      <c r="AGI54" s="62"/>
      <c r="AGJ54" s="62"/>
      <c r="AGK54" s="62"/>
      <c r="AGL54" s="62"/>
      <c r="AGM54" s="62"/>
      <c r="AGN54" s="62"/>
      <c r="AGO54" s="62"/>
      <c r="AGP54" s="62"/>
      <c r="AGQ54" s="62"/>
      <c r="AGR54" s="62"/>
      <c r="AGS54" s="62"/>
      <c r="AGT54" s="62"/>
      <c r="AGU54" s="62"/>
      <c r="AGV54" s="62"/>
      <c r="AGW54" s="62"/>
      <c r="AGX54" s="62"/>
      <c r="AGY54" s="62"/>
      <c r="AGZ54" s="62"/>
      <c r="AHA54" s="62"/>
      <c r="AHB54" s="62"/>
      <c r="AHC54" s="62"/>
      <c r="AHD54" s="62"/>
      <c r="AHE54" s="62"/>
      <c r="AHF54" s="62"/>
      <c r="AHG54" s="62"/>
      <c r="AHH54" s="62"/>
      <c r="AHI54" s="62"/>
      <c r="AHJ54" s="62"/>
      <c r="AHK54" s="62"/>
      <c r="AHL54" s="62"/>
      <c r="AHM54" s="62"/>
      <c r="AHN54" s="62"/>
      <c r="AHO54" s="62"/>
      <c r="AHP54" s="62"/>
      <c r="AHQ54" s="62"/>
      <c r="AHR54" s="62"/>
      <c r="AHS54" s="62"/>
      <c r="AHT54" s="62"/>
      <c r="AHU54" s="62"/>
      <c r="AHV54" s="62"/>
      <c r="AHW54" s="62"/>
      <c r="AHX54" s="62"/>
      <c r="AHY54" s="62"/>
      <c r="AHZ54" s="62"/>
      <c r="AIA54" s="62"/>
      <c r="AIB54" s="62"/>
      <c r="AIC54" s="62"/>
      <c r="AID54" s="62"/>
      <c r="AIE54" s="62"/>
      <c r="AIF54" s="62"/>
      <c r="AIG54" s="62"/>
      <c r="AIH54" s="62"/>
      <c r="AII54" s="62"/>
      <c r="AIJ54" s="62"/>
      <c r="AIK54" s="62"/>
      <c r="AIL54" s="62"/>
      <c r="AIM54" s="62"/>
      <c r="AIN54" s="62"/>
      <c r="AIO54" s="62"/>
      <c r="AIP54" s="62"/>
      <c r="AIQ54" s="62"/>
      <c r="AIR54" s="62"/>
      <c r="AIS54" s="62"/>
      <c r="AIT54" s="62"/>
      <c r="AIU54" s="62"/>
      <c r="AIV54" s="62"/>
      <c r="AIW54" s="62"/>
      <c r="AIX54" s="62"/>
      <c r="AIY54" s="62"/>
      <c r="AIZ54" s="62"/>
      <c r="AJA54" s="62"/>
      <c r="AJB54" s="62"/>
      <c r="AJC54" s="62"/>
      <c r="AJD54" s="62"/>
      <c r="AJE54" s="62"/>
      <c r="AJF54" s="62"/>
      <c r="AJG54" s="62"/>
      <c r="AJH54" s="62"/>
      <c r="AJI54" s="62"/>
      <c r="AJJ54" s="62"/>
      <c r="AJK54" s="62"/>
      <c r="AJL54" s="62"/>
      <c r="AJM54" s="62"/>
      <c r="AJN54" s="62"/>
      <c r="AJO54" s="62"/>
      <c r="AJP54" s="62"/>
      <c r="AJQ54" s="62"/>
      <c r="AJR54" s="62"/>
      <c r="AJS54" s="62"/>
      <c r="AJT54" s="62"/>
      <c r="AJU54" s="62"/>
      <c r="AJV54" s="62"/>
      <c r="AJW54" s="62"/>
      <c r="AJX54" s="62"/>
      <c r="AJY54" s="62"/>
      <c r="AJZ54" s="62"/>
      <c r="AKA54" s="62"/>
      <c r="AKB54" s="62"/>
      <c r="AKC54" s="62"/>
      <c r="AKD54" s="62"/>
      <c r="AKE54" s="62"/>
      <c r="AKF54" s="62"/>
      <c r="AKG54" s="62"/>
      <c r="AKH54" s="62"/>
      <c r="AKI54" s="62"/>
      <c r="AKJ54" s="62"/>
      <c r="AKK54" s="62"/>
      <c r="AKL54" s="62"/>
      <c r="AKM54" s="62"/>
      <c r="AKN54" s="62"/>
      <c r="AKO54" s="62"/>
      <c r="AKP54" s="62"/>
      <c r="AKQ54" s="62"/>
      <c r="AKR54" s="62"/>
      <c r="AKS54" s="62"/>
      <c r="AKT54" s="62"/>
      <c r="AKU54" s="62"/>
      <c r="AKV54" s="62"/>
      <c r="AKW54" s="62"/>
      <c r="AKX54" s="62"/>
      <c r="AKY54" s="62"/>
      <c r="AKZ54" s="62"/>
      <c r="ALA54" s="62"/>
      <c r="ALB54" s="62"/>
      <c r="ALC54" s="62"/>
      <c r="ALD54" s="62"/>
      <c r="ALE54" s="62"/>
      <c r="ALF54" s="62"/>
      <c r="ALG54" s="62"/>
      <c r="ALH54" s="62"/>
      <c r="ALI54" s="62"/>
      <c r="ALJ54" s="62"/>
      <c r="ALK54" s="62"/>
      <c r="ALL54" s="62"/>
      <c r="ALM54" s="62"/>
      <c r="ALN54" s="62"/>
      <c r="ALO54" s="62"/>
      <c r="ALP54" s="62"/>
      <c r="ALQ54" s="62"/>
      <c r="ALR54" s="62"/>
      <c r="ALS54" s="62"/>
      <c r="ALT54" s="62"/>
      <c r="ALU54" s="62"/>
      <c r="ALV54" s="62"/>
      <c r="ALW54" s="62"/>
      <c r="ALX54" s="62"/>
      <c r="ALY54" s="62"/>
      <c r="ALZ54" s="62"/>
      <c r="AMA54" s="62"/>
      <c r="AMB54" s="62"/>
      <c r="AMC54" s="62"/>
      <c r="AMD54" s="62"/>
      <c r="AME54" s="62"/>
      <c r="AMF54" s="62"/>
      <c r="AMG54" s="62"/>
      <c r="AMH54" s="62"/>
      <c r="AMI54" s="62"/>
      <c r="AMJ54" s="62"/>
      <c r="AMK54" s="62"/>
    </row>
    <row r="55" spans="1:1025" s="66" customFormat="1" x14ac:dyDescent="0.3">
      <c r="A55" s="186" t="s">
        <v>48</v>
      </c>
      <c r="B55" s="186"/>
      <c r="C55" s="186"/>
      <c r="D55" s="122">
        <f t="shared" si="2"/>
        <v>6.7424999999999997</v>
      </c>
      <c r="E55" s="123">
        <v>34.43</v>
      </c>
      <c r="F55" s="126">
        <v>21.3</v>
      </c>
      <c r="G55" s="123">
        <v>80.91</v>
      </c>
      <c r="H55" s="123">
        <v>656.51</v>
      </c>
      <c r="I55" s="38"/>
      <c r="J55" s="124">
        <v>34</v>
      </c>
      <c r="K55" s="124">
        <v>32</v>
      </c>
      <c r="L55" s="124">
        <v>32</v>
      </c>
      <c r="M55" s="124">
        <v>33</v>
      </c>
      <c r="N55" s="38"/>
      <c r="O55" s="125">
        <v>21</v>
      </c>
      <c r="P55" s="125">
        <v>29</v>
      </c>
      <c r="Q55" s="125">
        <v>49</v>
      </c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29"/>
      <c r="FL55" s="129"/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129"/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29"/>
      <c r="IZ55" s="129"/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29"/>
      <c r="KF55" s="129"/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29"/>
      <c r="MN55" s="129"/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29"/>
      <c r="NH55" s="129"/>
      <c r="NI55" s="129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29"/>
      <c r="NX55" s="129"/>
      <c r="NY55" s="129"/>
      <c r="NZ55" s="129"/>
      <c r="OA55" s="129"/>
      <c r="OB55" s="129"/>
      <c r="OC55" s="129"/>
      <c r="OD55" s="129"/>
      <c r="OE55" s="129"/>
      <c r="OF55" s="129"/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29"/>
      <c r="OZ55" s="129"/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29"/>
      <c r="PT55" s="129"/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29"/>
      <c r="QN55" s="129"/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29"/>
      <c r="RH55" s="129"/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29"/>
      <c r="SB55" s="129"/>
      <c r="SC55" s="129"/>
      <c r="SD55" s="129"/>
      <c r="SE55" s="129"/>
      <c r="SF55" s="129"/>
      <c r="SG55" s="129"/>
      <c r="SH55" s="129"/>
      <c r="SI55" s="129"/>
      <c r="SJ55" s="129"/>
      <c r="SK55" s="129"/>
      <c r="SL55" s="129"/>
      <c r="SM55" s="129"/>
      <c r="SN55" s="129"/>
      <c r="SO55" s="129"/>
      <c r="SP55" s="129"/>
      <c r="SQ55" s="129"/>
      <c r="SR55" s="129"/>
      <c r="SS55" s="129"/>
      <c r="ST55" s="129"/>
      <c r="SU55" s="129"/>
      <c r="SV55" s="129"/>
      <c r="SW55" s="129"/>
      <c r="SX55" s="129"/>
      <c r="SY55" s="129"/>
      <c r="SZ55" s="129"/>
      <c r="TA55" s="129"/>
      <c r="TB55" s="129"/>
      <c r="TC55" s="129"/>
      <c r="TD55" s="129"/>
      <c r="TE55" s="129"/>
      <c r="TF55" s="129"/>
      <c r="TG55" s="129"/>
      <c r="TH55" s="129"/>
      <c r="TI55" s="129"/>
      <c r="TJ55" s="129"/>
      <c r="TK55" s="129"/>
      <c r="TL55" s="129"/>
      <c r="TM55" s="129"/>
      <c r="TN55" s="129"/>
      <c r="TO55" s="129"/>
      <c r="TP55" s="129"/>
      <c r="TQ55" s="129"/>
      <c r="TR55" s="129"/>
      <c r="TS55" s="129"/>
      <c r="TT55" s="129"/>
      <c r="TU55" s="129"/>
      <c r="TV55" s="129"/>
      <c r="TW55" s="129"/>
      <c r="TX55" s="129"/>
      <c r="TY55" s="129"/>
      <c r="TZ55" s="129"/>
      <c r="UA55" s="129"/>
      <c r="UB55" s="129"/>
      <c r="UC55" s="129"/>
      <c r="UD55" s="129"/>
      <c r="UE55" s="129"/>
      <c r="UF55" s="129"/>
      <c r="UG55" s="129"/>
      <c r="UH55" s="129"/>
      <c r="UI55" s="129"/>
      <c r="UJ55" s="129"/>
      <c r="UK55" s="129"/>
      <c r="UL55" s="129"/>
      <c r="UM55" s="129"/>
      <c r="UN55" s="129"/>
      <c r="UO55" s="129"/>
      <c r="UP55" s="129"/>
      <c r="UQ55" s="129"/>
      <c r="UR55" s="129"/>
      <c r="US55" s="129"/>
      <c r="UT55" s="129"/>
      <c r="UU55" s="129"/>
      <c r="UV55" s="129"/>
      <c r="UW55" s="129"/>
      <c r="UX55" s="129"/>
      <c r="UY55" s="129"/>
      <c r="UZ55" s="129"/>
      <c r="VA55" s="129"/>
      <c r="VB55" s="129"/>
      <c r="VC55" s="129"/>
      <c r="VD55" s="129"/>
      <c r="VE55" s="129"/>
      <c r="VF55" s="129"/>
      <c r="VG55" s="129"/>
      <c r="VH55" s="129"/>
      <c r="VI55" s="129"/>
      <c r="VJ55" s="129"/>
      <c r="VK55" s="129"/>
      <c r="VL55" s="129"/>
      <c r="VM55" s="129"/>
      <c r="VN55" s="129"/>
      <c r="VO55" s="129"/>
      <c r="VP55" s="129"/>
      <c r="VQ55" s="129"/>
      <c r="VR55" s="129"/>
      <c r="VS55" s="129"/>
      <c r="VT55" s="129"/>
      <c r="VU55" s="129"/>
      <c r="VV55" s="129"/>
      <c r="VW55" s="129"/>
      <c r="VX55" s="129"/>
      <c r="VY55" s="129"/>
      <c r="VZ55" s="129"/>
      <c r="WA55" s="129"/>
      <c r="WB55" s="129"/>
      <c r="WC55" s="129"/>
      <c r="WD55" s="129"/>
      <c r="WE55" s="129"/>
      <c r="WF55" s="129"/>
      <c r="WG55" s="129"/>
      <c r="WH55" s="129"/>
      <c r="WI55" s="129"/>
      <c r="WJ55" s="129"/>
      <c r="WK55" s="129"/>
      <c r="WL55" s="129"/>
      <c r="WM55" s="129"/>
      <c r="WN55" s="129"/>
      <c r="WO55" s="129"/>
      <c r="WP55" s="129"/>
      <c r="WQ55" s="129"/>
      <c r="WR55" s="129"/>
      <c r="WS55" s="129"/>
      <c r="WT55" s="129"/>
      <c r="WU55" s="129"/>
      <c r="WV55" s="129"/>
      <c r="WW55" s="129"/>
      <c r="WX55" s="129"/>
      <c r="WY55" s="129"/>
      <c r="WZ55" s="129"/>
      <c r="XA55" s="129"/>
      <c r="XB55" s="129"/>
      <c r="XC55" s="129"/>
      <c r="XD55" s="129"/>
      <c r="XE55" s="129"/>
      <c r="XF55" s="129"/>
      <c r="XG55" s="129"/>
      <c r="XH55" s="129"/>
      <c r="XI55" s="129"/>
      <c r="XJ55" s="129"/>
      <c r="XK55" s="129"/>
      <c r="XL55" s="129"/>
      <c r="XM55" s="129"/>
      <c r="XN55" s="129"/>
      <c r="XO55" s="129"/>
      <c r="XP55" s="129"/>
      <c r="XQ55" s="129"/>
      <c r="XR55" s="129"/>
      <c r="XS55" s="129"/>
      <c r="XT55" s="129"/>
      <c r="XU55" s="129"/>
      <c r="XV55" s="129"/>
      <c r="XW55" s="129"/>
      <c r="XX55" s="129"/>
      <c r="XY55" s="129"/>
      <c r="XZ55" s="129"/>
      <c r="YA55" s="129"/>
      <c r="YB55" s="129"/>
      <c r="YC55" s="129"/>
      <c r="YD55" s="129"/>
      <c r="YE55" s="129"/>
      <c r="YF55" s="129"/>
      <c r="YG55" s="129"/>
      <c r="YH55" s="129"/>
      <c r="YI55" s="129"/>
      <c r="YJ55" s="129"/>
      <c r="YK55" s="129"/>
      <c r="YL55" s="129"/>
      <c r="YM55" s="129"/>
      <c r="YN55" s="129"/>
      <c r="YO55" s="129"/>
      <c r="YP55" s="129"/>
      <c r="YQ55" s="129"/>
      <c r="YR55" s="129"/>
      <c r="YS55" s="129"/>
      <c r="YT55" s="129"/>
      <c r="YU55" s="129"/>
      <c r="YV55" s="129"/>
      <c r="YW55" s="129"/>
      <c r="YX55" s="129"/>
      <c r="YY55" s="129"/>
      <c r="YZ55" s="129"/>
      <c r="ZA55" s="129"/>
      <c r="ZB55" s="129"/>
      <c r="ZC55" s="129"/>
      <c r="ZD55" s="129"/>
      <c r="ZE55" s="129"/>
      <c r="ZF55" s="129"/>
      <c r="ZG55" s="129"/>
      <c r="ZH55" s="129"/>
      <c r="ZI55" s="129"/>
      <c r="ZJ55" s="129"/>
      <c r="ZK55" s="129"/>
      <c r="ZL55" s="129"/>
      <c r="ZM55" s="129"/>
      <c r="ZN55" s="129"/>
      <c r="ZO55" s="129"/>
      <c r="ZP55" s="129"/>
      <c r="ZQ55" s="129"/>
      <c r="ZR55" s="129"/>
      <c r="ZS55" s="129"/>
      <c r="ZT55" s="129"/>
      <c r="ZU55" s="129"/>
      <c r="ZV55" s="129"/>
      <c r="ZW55" s="129"/>
      <c r="ZX55" s="129"/>
      <c r="ZY55" s="129"/>
      <c r="ZZ55" s="129"/>
      <c r="AAA55" s="129"/>
      <c r="AAB55" s="129"/>
      <c r="AAC55" s="129"/>
      <c r="AAD55" s="129"/>
      <c r="AAE55" s="129"/>
      <c r="AAF55" s="129"/>
      <c r="AAG55" s="129"/>
      <c r="AAH55" s="129"/>
      <c r="AAI55" s="129"/>
      <c r="AAJ55" s="129"/>
      <c r="AAK55" s="129"/>
      <c r="AAL55" s="129"/>
      <c r="AAM55" s="129"/>
      <c r="AAN55" s="129"/>
      <c r="AAO55" s="129"/>
      <c r="AAP55" s="129"/>
      <c r="AAQ55" s="129"/>
      <c r="AAR55" s="129"/>
      <c r="AAS55" s="129"/>
      <c r="AAT55" s="129"/>
      <c r="AAU55" s="129"/>
      <c r="AAV55" s="129"/>
      <c r="AAW55" s="129"/>
      <c r="AAX55" s="129"/>
      <c r="AAY55" s="129"/>
      <c r="AAZ55" s="129"/>
      <c r="ABA55" s="129"/>
      <c r="ABB55" s="129"/>
      <c r="ABC55" s="129"/>
      <c r="ABD55" s="129"/>
      <c r="ABE55" s="129"/>
      <c r="ABF55" s="129"/>
      <c r="ABG55" s="129"/>
      <c r="ABH55" s="129"/>
      <c r="ABI55" s="129"/>
      <c r="ABJ55" s="129"/>
      <c r="ABK55" s="129"/>
      <c r="ABL55" s="129"/>
      <c r="ABM55" s="129"/>
      <c r="ABN55" s="129"/>
      <c r="ABO55" s="129"/>
      <c r="ABP55" s="129"/>
      <c r="ABQ55" s="129"/>
      <c r="ABR55" s="129"/>
      <c r="ABS55" s="129"/>
      <c r="ABT55" s="129"/>
      <c r="ABU55" s="129"/>
      <c r="ABV55" s="129"/>
      <c r="ABW55" s="129"/>
      <c r="ABX55" s="129"/>
      <c r="ABY55" s="129"/>
      <c r="ABZ55" s="129"/>
      <c r="ACA55" s="129"/>
      <c r="ACB55" s="129"/>
      <c r="ACC55" s="129"/>
      <c r="ACD55" s="129"/>
      <c r="ACE55" s="129"/>
      <c r="ACF55" s="129"/>
      <c r="ACG55" s="129"/>
      <c r="ACH55" s="129"/>
      <c r="ACI55" s="129"/>
      <c r="ACJ55" s="129"/>
      <c r="ACK55" s="129"/>
      <c r="ACL55" s="129"/>
      <c r="ACM55" s="129"/>
      <c r="ACN55" s="129"/>
      <c r="ACO55" s="129"/>
      <c r="ACP55" s="129"/>
      <c r="ACQ55" s="129"/>
      <c r="ACR55" s="129"/>
      <c r="ACS55" s="129"/>
      <c r="ACT55" s="129"/>
      <c r="ACU55" s="129"/>
      <c r="ACV55" s="129"/>
      <c r="ACW55" s="129"/>
      <c r="ACX55" s="129"/>
      <c r="ACY55" s="129"/>
      <c r="ACZ55" s="129"/>
      <c r="ADA55" s="129"/>
      <c r="ADB55" s="129"/>
      <c r="ADC55" s="129"/>
      <c r="ADD55" s="129"/>
      <c r="ADE55" s="129"/>
      <c r="ADF55" s="129"/>
      <c r="ADG55" s="129"/>
      <c r="ADH55" s="129"/>
      <c r="ADI55" s="129"/>
      <c r="ADJ55" s="129"/>
      <c r="ADK55" s="129"/>
      <c r="ADL55" s="129"/>
      <c r="ADM55" s="129"/>
      <c r="ADN55" s="129"/>
      <c r="ADO55" s="129"/>
      <c r="ADP55" s="129"/>
      <c r="ADQ55" s="129"/>
      <c r="ADR55" s="129"/>
      <c r="ADS55" s="129"/>
      <c r="ADT55" s="129"/>
      <c r="ADU55" s="129"/>
      <c r="ADV55" s="129"/>
      <c r="ADW55" s="129"/>
      <c r="ADX55" s="129"/>
      <c r="ADY55" s="129"/>
      <c r="ADZ55" s="129"/>
      <c r="AEA55" s="129"/>
      <c r="AEB55" s="129"/>
      <c r="AEC55" s="129"/>
      <c r="AED55" s="129"/>
      <c r="AEE55" s="129"/>
      <c r="AEF55" s="129"/>
      <c r="AEG55" s="129"/>
      <c r="AEH55" s="129"/>
      <c r="AEI55" s="129"/>
      <c r="AEJ55" s="129"/>
      <c r="AEK55" s="129"/>
      <c r="AEL55" s="129"/>
      <c r="AEM55" s="129"/>
      <c r="AEN55" s="129"/>
      <c r="AEO55" s="129"/>
      <c r="AEP55" s="129"/>
      <c r="AEQ55" s="129"/>
      <c r="AER55" s="129"/>
      <c r="AES55" s="129"/>
      <c r="AET55" s="129"/>
      <c r="AEU55" s="129"/>
      <c r="AEV55" s="129"/>
      <c r="AEW55" s="129"/>
      <c r="AEX55" s="129"/>
      <c r="AEY55" s="129"/>
      <c r="AEZ55" s="129"/>
      <c r="AFA55" s="129"/>
      <c r="AFB55" s="129"/>
      <c r="AFC55" s="129"/>
      <c r="AFD55" s="129"/>
      <c r="AFE55" s="129"/>
      <c r="AFF55" s="129"/>
      <c r="AFG55" s="129"/>
      <c r="AFH55" s="129"/>
      <c r="AFI55" s="129"/>
      <c r="AFJ55" s="129"/>
      <c r="AFK55" s="129"/>
      <c r="AFL55" s="129"/>
      <c r="AFM55" s="129"/>
      <c r="AFN55" s="129"/>
      <c r="AFO55" s="129"/>
      <c r="AFP55" s="129"/>
      <c r="AFQ55" s="129"/>
      <c r="AFR55" s="129"/>
      <c r="AFS55" s="129"/>
      <c r="AFT55" s="129"/>
      <c r="AFU55" s="129"/>
      <c r="AFV55" s="129"/>
      <c r="AFW55" s="129"/>
      <c r="AFX55" s="129"/>
      <c r="AFY55" s="129"/>
      <c r="AFZ55" s="129"/>
      <c r="AGA55" s="129"/>
      <c r="AGB55" s="129"/>
      <c r="AGC55" s="129"/>
      <c r="AGD55" s="129"/>
      <c r="AGE55" s="129"/>
      <c r="AGF55" s="129"/>
      <c r="AGG55" s="129"/>
      <c r="AGH55" s="129"/>
      <c r="AGI55" s="129"/>
      <c r="AGJ55" s="129"/>
      <c r="AGK55" s="129"/>
      <c r="AGL55" s="129"/>
      <c r="AGM55" s="129"/>
      <c r="AGN55" s="129"/>
      <c r="AGO55" s="129"/>
      <c r="AGP55" s="129"/>
      <c r="AGQ55" s="129"/>
      <c r="AGR55" s="129"/>
      <c r="AGS55" s="129"/>
      <c r="AGT55" s="129"/>
      <c r="AGU55" s="129"/>
      <c r="AGV55" s="129"/>
      <c r="AGW55" s="129"/>
      <c r="AGX55" s="129"/>
      <c r="AGY55" s="129"/>
      <c r="AGZ55" s="129"/>
      <c r="AHA55" s="129"/>
      <c r="AHB55" s="129"/>
      <c r="AHC55" s="129"/>
      <c r="AHD55" s="129"/>
      <c r="AHE55" s="129"/>
      <c r="AHF55" s="129"/>
      <c r="AHG55" s="129"/>
      <c r="AHH55" s="129"/>
      <c r="AHI55" s="129"/>
      <c r="AHJ55" s="129"/>
      <c r="AHK55" s="129"/>
      <c r="AHL55" s="129"/>
      <c r="AHM55" s="129"/>
      <c r="AHN55" s="129"/>
      <c r="AHO55" s="129"/>
      <c r="AHP55" s="129"/>
      <c r="AHQ55" s="129"/>
      <c r="AHR55" s="129"/>
      <c r="AHS55" s="129"/>
      <c r="AHT55" s="129"/>
      <c r="AHU55" s="129"/>
      <c r="AHV55" s="129"/>
      <c r="AHW55" s="129"/>
      <c r="AHX55" s="129"/>
      <c r="AHY55" s="129"/>
      <c r="AHZ55" s="129"/>
      <c r="AIA55" s="129"/>
      <c r="AIB55" s="129"/>
      <c r="AIC55" s="129"/>
      <c r="AID55" s="129"/>
      <c r="AIE55" s="129"/>
      <c r="AIF55" s="129"/>
      <c r="AIG55" s="129"/>
      <c r="AIH55" s="129"/>
      <c r="AII55" s="129"/>
      <c r="AIJ55" s="129"/>
      <c r="AIK55" s="129"/>
      <c r="AIL55" s="129"/>
      <c r="AIM55" s="129"/>
      <c r="AIN55" s="129"/>
      <c r="AIO55" s="129"/>
      <c r="AIP55" s="129"/>
      <c r="AIQ55" s="129"/>
      <c r="AIR55" s="129"/>
      <c r="AIS55" s="129"/>
      <c r="AIT55" s="129"/>
      <c r="AIU55" s="129"/>
      <c r="AIV55" s="129"/>
      <c r="AIW55" s="129"/>
      <c r="AIX55" s="129"/>
      <c r="AIY55" s="129"/>
      <c r="AIZ55" s="129"/>
      <c r="AJA55" s="129"/>
      <c r="AJB55" s="129"/>
      <c r="AJC55" s="129"/>
      <c r="AJD55" s="129"/>
      <c r="AJE55" s="129"/>
      <c r="AJF55" s="129"/>
      <c r="AJG55" s="129"/>
      <c r="AJH55" s="129"/>
      <c r="AJI55" s="129"/>
      <c r="AJJ55" s="129"/>
      <c r="AJK55" s="129"/>
      <c r="AJL55" s="129"/>
      <c r="AJM55" s="129"/>
      <c r="AJN55" s="129"/>
      <c r="AJO55" s="129"/>
      <c r="AJP55" s="129"/>
      <c r="AJQ55" s="129"/>
      <c r="AJR55" s="129"/>
      <c r="AJS55" s="129"/>
      <c r="AJT55" s="129"/>
      <c r="AJU55" s="129"/>
      <c r="AJV55" s="129"/>
      <c r="AJW55" s="129"/>
      <c r="AJX55" s="129"/>
      <c r="AJY55" s="129"/>
      <c r="AJZ55" s="129"/>
      <c r="AKA55" s="129"/>
      <c r="AKB55" s="129"/>
      <c r="AKC55" s="129"/>
      <c r="AKD55" s="129"/>
      <c r="AKE55" s="129"/>
      <c r="AKF55" s="129"/>
      <c r="AKG55" s="129"/>
      <c r="AKH55" s="129"/>
      <c r="AKI55" s="129"/>
      <c r="AKJ55" s="129"/>
      <c r="AKK55" s="129"/>
      <c r="AKL55" s="129"/>
      <c r="AKM55" s="129"/>
      <c r="AKN55" s="129"/>
      <c r="AKO55" s="129"/>
      <c r="AKP55" s="129"/>
      <c r="AKQ55" s="129"/>
      <c r="AKR55" s="129"/>
      <c r="AKS55" s="129"/>
      <c r="AKT55" s="129"/>
      <c r="AKU55" s="129"/>
      <c r="AKV55" s="129"/>
      <c r="AKW55" s="129"/>
      <c r="AKX55" s="129"/>
      <c r="AKY55" s="129"/>
      <c r="AKZ55" s="129"/>
      <c r="ALA55" s="129"/>
      <c r="ALB55" s="129"/>
      <c r="ALC55" s="129"/>
      <c r="ALD55" s="129"/>
      <c r="ALE55" s="129"/>
      <c r="ALF55" s="129"/>
      <c r="ALG55" s="129"/>
      <c r="ALH55" s="129"/>
      <c r="ALI55" s="129"/>
      <c r="ALJ55" s="129"/>
      <c r="ALK55" s="129"/>
      <c r="ALL55" s="129"/>
      <c r="ALM55" s="129"/>
      <c r="ALN55" s="129"/>
      <c r="ALO55" s="129"/>
      <c r="ALP55" s="129"/>
      <c r="ALQ55" s="129"/>
      <c r="ALR55" s="129"/>
      <c r="ALS55" s="129"/>
      <c r="ALT55" s="129"/>
      <c r="ALU55" s="129"/>
      <c r="ALV55" s="129"/>
      <c r="ALW55" s="129"/>
      <c r="ALX55" s="129"/>
      <c r="ALY55" s="129"/>
      <c r="ALZ55" s="129"/>
      <c r="AMA55" s="129"/>
      <c r="AMB55" s="129"/>
      <c r="AMC55" s="129"/>
      <c r="AMD55" s="129"/>
      <c r="AME55" s="129"/>
      <c r="AMF55" s="129"/>
      <c r="AMG55" s="129"/>
      <c r="AMH55" s="129"/>
      <c r="AMI55" s="129"/>
      <c r="AMJ55" s="129"/>
      <c r="AMK55" s="129"/>
    </row>
    <row r="56" spans="1:1025" x14ac:dyDescent="0.3">
      <c r="A56" s="62"/>
      <c r="B56" s="62"/>
      <c r="C56" s="62"/>
      <c r="D56" s="62"/>
      <c r="E56" s="62"/>
      <c r="F56" s="62"/>
      <c r="G56" s="62"/>
      <c r="H56" s="62"/>
      <c r="I56" s="62"/>
      <c r="J56" s="121"/>
      <c r="K56" s="121"/>
      <c r="L56" s="121"/>
      <c r="M56" s="121"/>
      <c r="N56" s="121"/>
      <c r="O56" s="121"/>
      <c r="P56" s="121"/>
      <c r="Q56" s="121"/>
    </row>
    <row r="57" spans="1:1025" x14ac:dyDescent="0.3">
      <c r="A57" s="187" t="s">
        <v>255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</row>
    <row r="58" spans="1:1025" x14ac:dyDescent="0.3">
      <c r="A58" s="188" t="s">
        <v>43</v>
      </c>
      <c r="B58" s="188"/>
      <c r="C58" s="188"/>
      <c r="D58" s="188" t="s">
        <v>159</v>
      </c>
      <c r="E58" s="193" t="s">
        <v>19</v>
      </c>
      <c r="F58" s="193"/>
      <c r="G58" s="193"/>
      <c r="H58" s="188" t="s">
        <v>44</v>
      </c>
      <c r="I58" s="62"/>
      <c r="J58" s="194" t="s">
        <v>45</v>
      </c>
      <c r="K58" s="194"/>
      <c r="L58" s="194"/>
      <c r="M58" s="194"/>
      <c r="N58" s="121"/>
      <c r="O58" s="194" t="s">
        <v>46</v>
      </c>
      <c r="P58" s="194"/>
      <c r="Q58" s="194"/>
    </row>
    <row r="59" spans="1:1025" x14ac:dyDescent="0.3">
      <c r="A59" s="189"/>
      <c r="B59" s="190"/>
      <c r="C59" s="191"/>
      <c r="D59" s="192"/>
      <c r="E59" s="119" t="s">
        <v>23</v>
      </c>
      <c r="F59" s="119" t="s">
        <v>24</v>
      </c>
      <c r="G59" s="119" t="s">
        <v>25</v>
      </c>
      <c r="H59" s="192"/>
      <c r="I59" s="62"/>
      <c r="J59" s="120" t="s">
        <v>23</v>
      </c>
      <c r="K59" s="120" t="s">
        <v>24</v>
      </c>
      <c r="L59" s="120" t="s">
        <v>25</v>
      </c>
      <c r="M59" s="120" t="s">
        <v>47</v>
      </c>
      <c r="N59" s="121"/>
      <c r="O59" s="120" t="s">
        <v>23</v>
      </c>
      <c r="P59" s="120" t="s">
        <v>24</v>
      </c>
      <c r="Q59" s="120" t="s">
        <v>25</v>
      </c>
    </row>
    <row r="60" spans="1:1025" x14ac:dyDescent="0.3">
      <c r="A60" s="186" t="s">
        <v>1</v>
      </c>
      <c r="B60" s="186"/>
      <c r="C60" s="186"/>
      <c r="D60" s="122">
        <f>G60/12</f>
        <v>1.8916666666666666</v>
      </c>
      <c r="E60" s="126">
        <v>6.6</v>
      </c>
      <c r="F60" s="126">
        <v>2.6</v>
      </c>
      <c r="G60" s="126">
        <v>22.7</v>
      </c>
      <c r="H60" s="126">
        <v>150.5</v>
      </c>
      <c r="I60" s="38"/>
      <c r="J60" s="124">
        <v>7</v>
      </c>
      <c r="K60" s="124">
        <v>4</v>
      </c>
      <c r="L60" s="124">
        <v>9</v>
      </c>
      <c r="M60" s="124">
        <v>8</v>
      </c>
      <c r="N60" s="38"/>
      <c r="O60" s="125">
        <v>18</v>
      </c>
      <c r="P60" s="125">
        <v>16</v>
      </c>
      <c r="Q60" s="125">
        <v>60</v>
      </c>
    </row>
    <row r="61" spans="1:1025" x14ac:dyDescent="0.3">
      <c r="A61" s="186" t="s">
        <v>2</v>
      </c>
      <c r="B61" s="186"/>
      <c r="C61" s="186"/>
      <c r="D61" s="122">
        <f t="shared" ref="D61:D72" si="3">G61/12</f>
        <v>1.8916666666666666</v>
      </c>
      <c r="E61" s="126">
        <v>6.6</v>
      </c>
      <c r="F61" s="126">
        <v>2.6</v>
      </c>
      <c r="G61" s="126">
        <v>22.7</v>
      </c>
      <c r="H61" s="126">
        <v>150.5</v>
      </c>
      <c r="I61" s="38"/>
      <c r="J61" s="124">
        <v>7</v>
      </c>
      <c r="K61" s="124">
        <v>4</v>
      </c>
      <c r="L61" s="124">
        <v>9</v>
      </c>
      <c r="M61" s="124">
        <v>8</v>
      </c>
      <c r="N61" s="38"/>
      <c r="O61" s="125">
        <v>18</v>
      </c>
      <c r="P61" s="125">
        <v>16</v>
      </c>
      <c r="Q61" s="125">
        <v>60</v>
      </c>
    </row>
    <row r="62" spans="1:1025" x14ac:dyDescent="0.3">
      <c r="A62" s="186" t="s">
        <v>3</v>
      </c>
      <c r="B62" s="186"/>
      <c r="C62" s="186"/>
      <c r="D62" s="122">
        <f t="shared" si="3"/>
        <v>1.8916666666666666</v>
      </c>
      <c r="E62" s="126">
        <v>6.6</v>
      </c>
      <c r="F62" s="126">
        <v>2.6</v>
      </c>
      <c r="G62" s="126">
        <v>22.7</v>
      </c>
      <c r="H62" s="126">
        <v>150.5</v>
      </c>
      <c r="I62" s="38"/>
      <c r="J62" s="124">
        <v>7</v>
      </c>
      <c r="K62" s="124">
        <v>4</v>
      </c>
      <c r="L62" s="124">
        <v>9</v>
      </c>
      <c r="M62" s="124">
        <v>8</v>
      </c>
      <c r="N62" s="38"/>
      <c r="O62" s="125">
        <v>18</v>
      </c>
      <c r="P62" s="125">
        <v>16</v>
      </c>
      <c r="Q62" s="125">
        <v>60</v>
      </c>
    </row>
    <row r="63" spans="1:1025" x14ac:dyDescent="0.3">
      <c r="A63" s="186" t="s">
        <v>4</v>
      </c>
      <c r="B63" s="186"/>
      <c r="C63" s="186"/>
      <c r="D63" s="122">
        <f t="shared" si="3"/>
        <v>1.8916666666666666</v>
      </c>
      <c r="E63" s="126">
        <v>6.6</v>
      </c>
      <c r="F63" s="126">
        <v>2.6</v>
      </c>
      <c r="G63" s="126">
        <v>22.7</v>
      </c>
      <c r="H63" s="126">
        <v>150.5</v>
      </c>
      <c r="I63" s="38"/>
      <c r="J63" s="124">
        <v>7</v>
      </c>
      <c r="K63" s="124">
        <v>4</v>
      </c>
      <c r="L63" s="124">
        <v>9</v>
      </c>
      <c r="M63" s="124">
        <v>8</v>
      </c>
      <c r="N63" s="38"/>
      <c r="O63" s="125">
        <v>18</v>
      </c>
      <c r="P63" s="125">
        <v>16</v>
      </c>
      <c r="Q63" s="125">
        <v>60</v>
      </c>
    </row>
    <row r="64" spans="1:1025" x14ac:dyDescent="0.3">
      <c r="A64" s="186" t="s">
        <v>5</v>
      </c>
      <c r="B64" s="186"/>
      <c r="C64" s="186"/>
      <c r="D64" s="122">
        <f t="shared" si="3"/>
        <v>1.8916666666666666</v>
      </c>
      <c r="E64" s="126">
        <v>6.6</v>
      </c>
      <c r="F64" s="126">
        <v>2.6</v>
      </c>
      <c r="G64" s="126">
        <v>22.7</v>
      </c>
      <c r="H64" s="126">
        <v>150.5</v>
      </c>
      <c r="I64" s="38"/>
      <c r="J64" s="124">
        <v>7</v>
      </c>
      <c r="K64" s="124">
        <v>4</v>
      </c>
      <c r="L64" s="124">
        <v>9</v>
      </c>
      <c r="M64" s="124">
        <v>8</v>
      </c>
      <c r="N64" s="38"/>
      <c r="O64" s="125">
        <v>18</v>
      </c>
      <c r="P64" s="125">
        <v>16</v>
      </c>
      <c r="Q64" s="125">
        <v>60</v>
      </c>
    </row>
    <row r="65" spans="1:1025" x14ac:dyDescent="0.3">
      <c r="A65" s="186" t="s">
        <v>489</v>
      </c>
      <c r="B65" s="186"/>
      <c r="C65" s="186"/>
      <c r="D65" s="122">
        <f t="shared" si="3"/>
        <v>1.8916666666666666</v>
      </c>
      <c r="E65" s="126">
        <v>6.6</v>
      </c>
      <c r="F65" s="126">
        <v>2.6</v>
      </c>
      <c r="G65" s="126">
        <v>22.7</v>
      </c>
      <c r="H65" s="126">
        <v>150.5</v>
      </c>
      <c r="I65" s="38"/>
      <c r="J65" s="124">
        <v>7</v>
      </c>
      <c r="K65" s="124">
        <v>4</v>
      </c>
      <c r="L65" s="124">
        <v>9</v>
      </c>
      <c r="M65" s="124">
        <v>8</v>
      </c>
      <c r="N65" s="38"/>
      <c r="O65" s="125">
        <v>18</v>
      </c>
      <c r="P65" s="125">
        <v>16</v>
      </c>
      <c r="Q65" s="125">
        <v>60</v>
      </c>
    </row>
    <row r="66" spans="1:1025" x14ac:dyDescent="0.3">
      <c r="A66" s="186" t="s">
        <v>6</v>
      </c>
      <c r="B66" s="186"/>
      <c r="C66" s="186"/>
      <c r="D66" s="122">
        <f t="shared" si="3"/>
        <v>1.8916666666666666</v>
      </c>
      <c r="E66" s="126">
        <v>6.6</v>
      </c>
      <c r="F66" s="126">
        <v>2.6</v>
      </c>
      <c r="G66" s="126">
        <v>22.7</v>
      </c>
      <c r="H66" s="126">
        <v>150.5</v>
      </c>
      <c r="I66" s="38"/>
      <c r="J66" s="124">
        <v>7</v>
      </c>
      <c r="K66" s="124">
        <v>4</v>
      </c>
      <c r="L66" s="124">
        <v>9</v>
      </c>
      <c r="M66" s="124">
        <v>8</v>
      </c>
      <c r="N66" s="38"/>
      <c r="O66" s="125">
        <v>18</v>
      </c>
      <c r="P66" s="125">
        <v>16</v>
      </c>
      <c r="Q66" s="125">
        <v>60</v>
      </c>
    </row>
    <row r="67" spans="1:1025" x14ac:dyDescent="0.3">
      <c r="A67" s="186" t="s">
        <v>7</v>
      </c>
      <c r="B67" s="186"/>
      <c r="C67" s="186"/>
      <c r="D67" s="122">
        <f t="shared" si="3"/>
        <v>1.8916666666666666</v>
      </c>
      <c r="E67" s="126">
        <v>6.6</v>
      </c>
      <c r="F67" s="126">
        <v>2.6</v>
      </c>
      <c r="G67" s="126">
        <v>22.7</v>
      </c>
      <c r="H67" s="126">
        <v>150.5</v>
      </c>
      <c r="I67" s="38"/>
      <c r="J67" s="124">
        <v>7</v>
      </c>
      <c r="K67" s="124">
        <v>4</v>
      </c>
      <c r="L67" s="124">
        <v>9</v>
      </c>
      <c r="M67" s="124">
        <v>8</v>
      </c>
      <c r="N67" s="38"/>
      <c r="O67" s="125">
        <v>18</v>
      </c>
      <c r="P67" s="125">
        <v>16</v>
      </c>
      <c r="Q67" s="125">
        <v>60</v>
      </c>
    </row>
    <row r="68" spans="1:1025" x14ac:dyDescent="0.3">
      <c r="A68" s="186" t="s">
        <v>8</v>
      </c>
      <c r="B68" s="186"/>
      <c r="C68" s="186"/>
      <c r="D68" s="122">
        <f t="shared" si="3"/>
        <v>1.8916666666666666</v>
      </c>
      <c r="E68" s="126">
        <v>6.6</v>
      </c>
      <c r="F68" s="126">
        <v>2.6</v>
      </c>
      <c r="G68" s="126">
        <v>22.7</v>
      </c>
      <c r="H68" s="126">
        <v>150.5</v>
      </c>
      <c r="I68" s="38"/>
      <c r="J68" s="124">
        <v>7</v>
      </c>
      <c r="K68" s="124">
        <v>4</v>
      </c>
      <c r="L68" s="124">
        <v>9</v>
      </c>
      <c r="M68" s="124">
        <v>8</v>
      </c>
      <c r="N68" s="38"/>
      <c r="O68" s="125">
        <v>18</v>
      </c>
      <c r="P68" s="125">
        <v>16</v>
      </c>
      <c r="Q68" s="125">
        <v>60</v>
      </c>
    </row>
    <row r="69" spans="1:1025" x14ac:dyDescent="0.3">
      <c r="A69" s="186" t="s">
        <v>9</v>
      </c>
      <c r="B69" s="186"/>
      <c r="C69" s="186"/>
      <c r="D69" s="122">
        <f t="shared" si="3"/>
        <v>1.8916666666666666</v>
      </c>
      <c r="E69" s="126">
        <v>6.6</v>
      </c>
      <c r="F69" s="126">
        <v>2.6</v>
      </c>
      <c r="G69" s="126">
        <v>22.7</v>
      </c>
      <c r="H69" s="126">
        <v>150.5</v>
      </c>
      <c r="I69" s="38"/>
      <c r="J69" s="124">
        <v>7</v>
      </c>
      <c r="K69" s="124">
        <v>4</v>
      </c>
      <c r="L69" s="124">
        <v>9</v>
      </c>
      <c r="M69" s="124">
        <v>8</v>
      </c>
      <c r="N69" s="38"/>
      <c r="O69" s="125">
        <v>18</v>
      </c>
      <c r="P69" s="125">
        <v>16</v>
      </c>
      <c r="Q69" s="125">
        <v>60</v>
      </c>
    </row>
    <row r="70" spans="1:1025" x14ac:dyDescent="0.3">
      <c r="A70" s="186" t="s">
        <v>10</v>
      </c>
      <c r="B70" s="186"/>
      <c r="C70" s="186"/>
      <c r="D70" s="122">
        <f t="shared" si="3"/>
        <v>1.8916666666666666</v>
      </c>
      <c r="E70" s="126">
        <v>6.6</v>
      </c>
      <c r="F70" s="126">
        <v>2.6</v>
      </c>
      <c r="G70" s="126">
        <v>22.7</v>
      </c>
      <c r="H70" s="126">
        <v>150.5</v>
      </c>
      <c r="I70" s="38"/>
      <c r="J70" s="124">
        <v>7</v>
      </c>
      <c r="K70" s="124">
        <v>4</v>
      </c>
      <c r="L70" s="124">
        <v>9</v>
      </c>
      <c r="M70" s="124">
        <v>8</v>
      </c>
      <c r="N70" s="38"/>
      <c r="O70" s="125">
        <v>18</v>
      </c>
      <c r="P70" s="125">
        <v>16</v>
      </c>
      <c r="Q70" s="125">
        <v>60</v>
      </c>
    </row>
    <row r="71" spans="1:1025" x14ac:dyDescent="0.3">
      <c r="A71" s="186" t="s">
        <v>490</v>
      </c>
      <c r="B71" s="186"/>
      <c r="C71" s="186"/>
      <c r="D71" s="122">
        <f t="shared" si="3"/>
        <v>1.8916666666666666</v>
      </c>
      <c r="E71" s="126">
        <v>6.6</v>
      </c>
      <c r="F71" s="126">
        <v>2.6</v>
      </c>
      <c r="G71" s="126">
        <v>22.7</v>
      </c>
      <c r="H71" s="126">
        <v>150.5</v>
      </c>
      <c r="I71" s="38"/>
      <c r="J71" s="124">
        <v>7</v>
      </c>
      <c r="K71" s="124">
        <v>4</v>
      </c>
      <c r="L71" s="124">
        <v>9</v>
      </c>
      <c r="M71" s="124">
        <v>8</v>
      </c>
      <c r="N71" s="38"/>
      <c r="O71" s="125">
        <v>18</v>
      </c>
      <c r="P71" s="125">
        <v>16</v>
      </c>
      <c r="Q71" s="125">
        <v>60</v>
      </c>
    </row>
    <row r="72" spans="1:1025" x14ac:dyDescent="0.3">
      <c r="A72" s="186" t="s">
        <v>48</v>
      </c>
      <c r="B72" s="186"/>
      <c r="C72" s="186"/>
      <c r="D72" s="122">
        <f t="shared" si="3"/>
        <v>1.8916666666666666</v>
      </c>
      <c r="E72" s="126">
        <v>6.6</v>
      </c>
      <c r="F72" s="126">
        <v>2.6</v>
      </c>
      <c r="G72" s="126">
        <v>22.7</v>
      </c>
      <c r="H72" s="126">
        <v>150.5</v>
      </c>
      <c r="I72" s="38"/>
      <c r="J72" s="124">
        <v>7</v>
      </c>
      <c r="K72" s="124">
        <v>4</v>
      </c>
      <c r="L72" s="124">
        <v>9</v>
      </c>
      <c r="M72" s="124">
        <v>8</v>
      </c>
      <c r="N72" s="38"/>
      <c r="O72" s="125">
        <v>18</v>
      </c>
      <c r="P72" s="125">
        <v>16</v>
      </c>
      <c r="Q72" s="125">
        <v>60</v>
      </c>
    </row>
    <row r="74" spans="1:1025" x14ac:dyDescent="0.3">
      <c r="A74" s="187" t="s">
        <v>231</v>
      </c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</row>
    <row r="75" spans="1:1025" x14ac:dyDescent="0.3">
      <c r="A75" s="188" t="s">
        <v>43</v>
      </c>
      <c r="B75" s="188"/>
      <c r="C75" s="188"/>
      <c r="D75" s="188" t="s">
        <v>159</v>
      </c>
      <c r="E75" s="193" t="s">
        <v>19</v>
      </c>
      <c r="F75" s="193"/>
      <c r="G75" s="193"/>
      <c r="H75" s="188" t="s">
        <v>44</v>
      </c>
      <c r="I75" s="62"/>
      <c r="J75" s="194" t="s">
        <v>45</v>
      </c>
      <c r="K75" s="194"/>
      <c r="L75" s="194"/>
      <c r="M75" s="194"/>
      <c r="N75" s="121"/>
      <c r="O75" s="194" t="s">
        <v>46</v>
      </c>
      <c r="P75" s="194"/>
      <c r="Q75" s="194"/>
      <c r="AMD75" s="62"/>
      <c r="AME75" s="62"/>
      <c r="AMF75" s="62"/>
      <c r="AMG75" s="62"/>
      <c r="AMH75" s="62"/>
      <c r="AMI75" s="62"/>
      <c r="AMJ75" s="62"/>
      <c r="AMK75" s="62"/>
    </row>
    <row r="76" spans="1:1025" x14ac:dyDescent="0.3">
      <c r="A76" s="189"/>
      <c r="B76" s="190"/>
      <c r="C76" s="191"/>
      <c r="D76" s="192"/>
      <c r="E76" s="119" t="s">
        <v>23</v>
      </c>
      <c r="F76" s="119" t="s">
        <v>24</v>
      </c>
      <c r="G76" s="119" t="s">
        <v>25</v>
      </c>
      <c r="H76" s="192"/>
      <c r="I76" s="62"/>
      <c r="J76" s="120" t="s">
        <v>23</v>
      </c>
      <c r="K76" s="120" t="s">
        <v>24</v>
      </c>
      <c r="L76" s="120" t="s">
        <v>25</v>
      </c>
      <c r="M76" s="120" t="s">
        <v>47</v>
      </c>
      <c r="N76" s="121"/>
      <c r="O76" s="120" t="s">
        <v>23</v>
      </c>
      <c r="P76" s="120" t="s">
        <v>24</v>
      </c>
      <c r="Q76" s="120" t="s">
        <v>25</v>
      </c>
      <c r="AMD76" s="62"/>
      <c r="AME76" s="62"/>
      <c r="AMF76" s="62"/>
      <c r="AMG76" s="62"/>
      <c r="AMH76" s="62"/>
      <c r="AMI76" s="62"/>
      <c r="AMJ76" s="62"/>
      <c r="AMK76" s="62"/>
    </row>
    <row r="77" spans="1:1025" x14ac:dyDescent="0.3">
      <c r="A77" s="186" t="s">
        <v>1</v>
      </c>
      <c r="B77" s="186"/>
      <c r="C77" s="186"/>
      <c r="D77" s="122">
        <f>G77/12</f>
        <v>6.5508333333333333</v>
      </c>
      <c r="E77" s="131">
        <f t="shared" ref="E77:H88" si="4">E9+E26</f>
        <v>21.970000000000002</v>
      </c>
      <c r="F77" s="131">
        <f t="shared" si="4"/>
        <v>18.73</v>
      </c>
      <c r="G77" s="131">
        <f t="shared" si="4"/>
        <v>78.61</v>
      </c>
      <c r="H77" s="131">
        <f t="shared" si="4"/>
        <v>578.09</v>
      </c>
      <c r="I77" s="62"/>
      <c r="J77" s="120">
        <f>E77/$E$4</f>
        <v>0.21970000000000003</v>
      </c>
      <c r="K77" s="120">
        <f>F77/$F$4</f>
        <v>0.27955223880597013</v>
      </c>
      <c r="L77" s="120">
        <f>G77/$G$4</f>
        <v>0.31444</v>
      </c>
      <c r="M77" s="120">
        <f>H77/$H$4</f>
        <v>0.289045</v>
      </c>
      <c r="N77" s="121"/>
      <c r="O77" s="120">
        <f>E77*4.1/H77</f>
        <v>0.15581829818886331</v>
      </c>
      <c r="P77" s="120">
        <f>F77*9.17/H77</f>
        <v>0.29710615994049366</v>
      </c>
      <c r="Q77" s="120">
        <f>G77*4.03/H77</f>
        <v>0.54800861457558514</v>
      </c>
      <c r="AMD77" s="62"/>
      <c r="AME77" s="62"/>
      <c r="AMF77" s="62"/>
      <c r="AMG77" s="62"/>
      <c r="AMH77" s="62"/>
      <c r="AMI77" s="62"/>
      <c r="AMJ77" s="62"/>
      <c r="AMK77" s="62"/>
    </row>
    <row r="78" spans="1:1025" x14ac:dyDescent="0.3">
      <c r="A78" s="186" t="s">
        <v>2</v>
      </c>
      <c r="B78" s="186"/>
      <c r="C78" s="186"/>
      <c r="D78" s="122">
        <f t="shared" ref="D78:D89" si="5">G78/12</f>
        <v>6.371666666666667</v>
      </c>
      <c r="E78" s="131">
        <f t="shared" si="4"/>
        <v>26.17</v>
      </c>
      <c r="F78" s="131">
        <f t="shared" si="4"/>
        <v>19.78</v>
      </c>
      <c r="G78" s="131">
        <f t="shared" si="4"/>
        <v>76.460000000000008</v>
      </c>
      <c r="H78" s="131">
        <f t="shared" si="4"/>
        <v>593.79</v>
      </c>
      <c r="I78" s="62"/>
      <c r="J78" s="120">
        <f t="shared" ref="J78:J89" si="6">E78/$E$4</f>
        <v>0.26170000000000004</v>
      </c>
      <c r="K78" s="120">
        <f t="shared" ref="K78:K89" si="7">F78/$F$4</f>
        <v>0.29522388059701493</v>
      </c>
      <c r="L78" s="120">
        <f t="shared" ref="L78:L89" si="8">G78/$G$4</f>
        <v>0.30584000000000006</v>
      </c>
      <c r="M78" s="120">
        <f t="shared" ref="M78:M89" si="9">H78/$H$4</f>
        <v>0.29689499999999996</v>
      </c>
      <c r="N78" s="121"/>
      <c r="O78" s="120">
        <f t="shared" ref="O78:O89" si="10">E78*4.1/H78</f>
        <v>0.18069856346519814</v>
      </c>
      <c r="P78" s="120">
        <f t="shared" ref="P78:P89" si="11">F78*9.17/H78</f>
        <v>0.30546590545479041</v>
      </c>
      <c r="Q78" s="120">
        <f t="shared" ref="Q78:Q89" si="12">G78*4.03/H78</f>
        <v>0.51892723016554687</v>
      </c>
      <c r="AMD78" s="62"/>
      <c r="AME78" s="62"/>
      <c r="AMF78" s="62"/>
      <c r="AMG78" s="62"/>
      <c r="AMH78" s="62"/>
      <c r="AMI78" s="62"/>
      <c r="AMJ78" s="62"/>
      <c r="AMK78" s="62"/>
    </row>
    <row r="79" spans="1:1025" x14ac:dyDescent="0.3">
      <c r="A79" s="186" t="s">
        <v>3</v>
      </c>
      <c r="B79" s="186"/>
      <c r="C79" s="186"/>
      <c r="D79" s="122">
        <f t="shared" si="5"/>
        <v>7.0991666666666662</v>
      </c>
      <c r="E79" s="131">
        <f t="shared" si="4"/>
        <v>29.020000000000003</v>
      </c>
      <c r="F79" s="131">
        <f t="shared" si="4"/>
        <v>18.23</v>
      </c>
      <c r="G79" s="131">
        <f t="shared" si="4"/>
        <v>85.19</v>
      </c>
      <c r="H79" s="131">
        <f t="shared" si="4"/>
        <v>628.15</v>
      </c>
      <c r="I79" s="62"/>
      <c r="J79" s="120">
        <f t="shared" si="6"/>
        <v>0.29020000000000001</v>
      </c>
      <c r="K79" s="120">
        <f t="shared" si="7"/>
        <v>0.27208955223880599</v>
      </c>
      <c r="L79" s="120">
        <f t="shared" si="8"/>
        <v>0.34076000000000001</v>
      </c>
      <c r="M79" s="120">
        <f t="shared" si="9"/>
        <v>0.31407499999999999</v>
      </c>
      <c r="N79" s="121"/>
      <c r="O79" s="120">
        <f t="shared" si="10"/>
        <v>0.18941654063519861</v>
      </c>
      <c r="P79" s="120">
        <f t="shared" si="11"/>
        <v>0.26612926848682644</v>
      </c>
      <c r="Q79" s="120">
        <f t="shared" si="12"/>
        <v>0.54655050545251926</v>
      </c>
      <c r="AMD79" s="62"/>
      <c r="AME79" s="62"/>
      <c r="AMF79" s="62"/>
      <c r="AMG79" s="62"/>
      <c r="AMH79" s="62"/>
      <c r="AMI79" s="62"/>
      <c r="AMJ79" s="62"/>
      <c r="AMK79" s="62"/>
    </row>
    <row r="80" spans="1:1025" x14ac:dyDescent="0.3">
      <c r="A80" s="186" t="s">
        <v>4</v>
      </c>
      <c r="B80" s="186"/>
      <c r="C80" s="186"/>
      <c r="D80" s="122">
        <f t="shared" si="5"/>
        <v>6.6749999999999998</v>
      </c>
      <c r="E80" s="131">
        <f t="shared" si="4"/>
        <v>31.720000000000002</v>
      </c>
      <c r="F80" s="131">
        <f t="shared" si="4"/>
        <v>20.7</v>
      </c>
      <c r="G80" s="131">
        <f t="shared" si="4"/>
        <v>80.099999999999994</v>
      </c>
      <c r="H80" s="131">
        <f t="shared" si="4"/>
        <v>651.19000000000005</v>
      </c>
      <c r="I80" s="62"/>
      <c r="J80" s="120">
        <f t="shared" si="6"/>
        <v>0.31720000000000004</v>
      </c>
      <c r="K80" s="120">
        <f t="shared" si="7"/>
        <v>0.30895522388059699</v>
      </c>
      <c r="L80" s="120">
        <f t="shared" si="8"/>
        <v>0.32039999999999996</v>
      </c>
      <c r="M80" s="120">
        <f t="shared" si="9"/>
        <v>0.32559500000000002</v>
      </c>
      <c r="N80" s="121"/>
      <c r="O80" s="120">
        <f t="shared" si="10"/>
        <v>0.19971436907814921</v>
      </c>
      <c r="P80" s="120">
        <f t="shared" si="11"/>
        <v>0.29149556964941103</v>
      </c>
      <c r="Q80" s="120">
        <f t="shared" si="12"/>
        <v>0.49571246487200354</v>
      </c>
      <c r="AMD80" s="62"/>
      <c r="AME80" s="62"/>
      <c r="AMF80" s="62"/>
      <c r="AMG80" s="62"/>
      <c r="AMH80" s="62"/>
      <c r="AMI80" s="62"/>
      <c r="AMJ80" s="62"/>
      <c r="AMK80" s="62"/>
    </row>
    <row r="81" spans="1:1025" x14ac:dyDescent="0.3">
      <c r="A81" s="186" t="s">
        <v>5</v>
      </c>
      <c r="B81" s="186"/>
      <c r="C81" s="186"/>
      <c r="D81" s="122">
        <f t="shared" si="5"/>
        <v>6.5508333333333333</v>
      </c>
      <c r="E81" s="131">
        <f t="shared" si="4"/>
        <v>21.970000000000002</v>
      </c>
      <c r="F81" s="131">
        <f t="shared" si="4"/>
        <v>18.73</v>
      </c>
      <c r="G81" s="131">
        <f t="shared" si="4"/>
        <v>78.61</v>
      </c>
      <c r="H81" s="131">
        <f t="shared" si="4"/>
        <v>578.09</v>
      </c>
      <c r="I81" s="62"/>
      <c r="J81" s="120">
        <f t="shared" si="6"/>
        <v>0.21970000000000003</v>
      </c>
      <c r="K81" s="120">
        <f t="shared" si="7"/>
        <v>0.27955223880597013</v>
      </c>
      <c r="L81" s="120">
        <f t="shared" si="8"/>
        <v>0.31444</v>
      </c>
      <c r="M81" s="120">
        <f t="shared" si="9"/>
        <v>0.289045</v>
      </c>
      <c r="N81" s="121"/>
      <c r="O81" s="120">
        <f t="shared" si="10"/>
        <v>0.15581829818886331</v>
      </c>
      <c r="P81" s="120">
        <f t="shared" si="11"/>
        <v>0.29710615994049366</v>
      </c>
      <c r="Q81" s="120">
        <f t="shared" si="12"/>
        <v>0.54800861457558514</v>
      </c>
      <c r="AMD81" s="62"/>
      <c r="AME81" s="62"/>
      <c r="AMF81" s="62"/>
      <c r="AMG81" s="62"/>
      <c r="AMH81" s="62"/>
      <c r="AMI81" s="62"/>
      <c r="AMJ81" s="62"/>
      <c r="AMK81" s="62"/>
    </row>
    <row r="82" spans="1:1025" x14ac:dyDescent="0.3">
      <c r="A82" s="186" t="s">
        <v>489</v>
      </c>
      <c r="B82" s="186"/>
      <c r="C82" s="186"/>
      <c r="D82" s="122">
        <f t="shared" si="5"/>
        <v>6.2683333333333335</v>
      </c>
      <c r="E82" s="131">
        <f t="shared" si="4"/>
        <v>31.400000000000002</v>
      </c>
      <c r="F82" s="131">
        <f t="shared" si="4"/>
        <v>18.439999999999998</v>
      </c>
      <c r="G82" s="131">
        <f t="shared" si="4"/>
        <v>75.22</v>
      </c>
      <c r="H82" s="131">
        <f t="shared" si="4"/>
        <v>598.93000000000006</v>
      </c>
      <c r="I82" s="62"/>
      <c r="J82" s="120">
        <f t="shared" si="6"/>
        <v>0.314</v>
      </c>
      <c r="K82" s="120">
        <f t="shared" si="7"/>
        <v>0.27522388059701491</v>
      </c>
      <c r="L82" s="120">
        <f t="shared" si="8"/>
        <v>0.30087999999999998</v>
      </c>
      <c r="M82" s="120">
        <f t="shared" si="9"/>
        <v>0.29946500000000004</v>
      </c>
      <c r="N82" s="121"/>
      <c r="O82" s="120">
        <f t="shared" si="10"/>
        <v>0.2149499941562453</v>
      </c>
      <c r="P82" s="120">
        <f t="shared" si="11"/>
        <v>0.28232815187083621</v>
      </c>
      <c r="Q82" s="120">
        <f t="shared" si="12"/>
        <v>0.50613026564039199</v>
      </c>
      <c r="AMD82" s="62"/>
      <c r="AME82" s="62"/>
      <c r="AMF82" s="62"/>
      <c r="AMG82" s="62"/>
      <c r="AMH82" s="62"/>
      <c r="AMI82" s="62"/>
      <c r="AMJ82" s="62"/>
      <c r="AMK82" s="62"/>
    </row>
    <row r="83" spans="1:1025" x14ac:dyDescent="0.3">
      <c r="A83" s="186" t="s">
        <v>6</v>
      </c>
      <c r="B83" s="186"/>
      <c r="C83" s="186"/>
      <c r="D83" s="122">
        <f t="shared" si="5"/>
        <v>6.3350000000000009</v>
      </c>
      <c r="E83" s="131">
        <f t="shared" si="4"/>
        <v>24.520000000000003</v>
      </c>
      <c r="F83" s="131">
        <f t="shared" si="4"/>
        <v>20.69</v>
      </c>
      <c r="G83" s="131">
        <f t="shared" si="4"/>
        <v>76.02000000000001</v>
      </c>
      <c r="H83" s="131">
        <f t="shared" si="4"/>
        <v>596.44000000000005</v>
      </c>
      <c r="I83" s="62"/>
      <c r="J83" s="120">
        <f t="shared" si="6"/>
        <v>0.24520000000000003</v>
      </c>
      <c r="K83" s="120">
        <f t="shared" si="7"/>
        <v>0.30880597014925376</v>
      </c>
      <c r="L83" s="120">
        <f t="shared" si="8"/>
        <v>0.30408000000000002</v>
      </c>
      <c r="M83" s="120">
        <f t="shared" si="9"/>
        <v>0.29822000000000004</v>
      </c>
      <c r="N83" s="121"/>
      <c r="O83" s="120">
        <f t="shared" si="10"/>
        <v>0.16855341694051371</v>
      </c>
      <c r="P83" s="120">
        <f t="shared" si="11"/>
        <v>0.3180995573737509</v>
      </c>
      <c r="Q83" s="120">
        <f t="shared" si="12"/>
        <v>0.51364864864864868</v>
      </c>
      <c r="AMD83" s="62"/>
      <c r="AME83" s="62"/>
      <c r="AMF83" s="62"/>
      <c r="AMG83" s="62"/>
      <c r="AMH83" s="62"/>
      <c r="AMI83" s="62"/>
      <c r="AMJ83" s="62"/>
      <c r="AMK83" s="62"/>
    </row>
    <row r="84" spans="1:1025" x14ac:dyDescent="0.3">
      <c r="A84" s="186" t="s">
        <v>7</v>
      </c>
      <c r="B84" s="186"/>
      <c r="C84" s="186"/>
      <c r="D84" s="122">
        <f t="shared" si="5"/>
        <v>7.0933333333333337</v>
      </c>
      <c r="E84" s="131">
        <f t="shared" si="4"/>
        <v>26.360000000000003</v>
      </c>
      <c r="F84" s="131">
        <f t="shared" si="4"/>
        <v>19.71</v>
      </c>
      <c r="G84" s="131">
        <f t="shared" si="4"/>
        <v>85.12</v>
      </c>
      <c r="H84" s="131">
        <f t="shared" si="4"/>
        <v>629.76</v>
      </c>
      <c r="I84" s="62"/>
      <c r="J84" s="120">
        <f t="shared" si="6"/>
        <v>0.26360000000000006</v>
      </c>
      <c r="K84" s="120">
        <f t="shared" si="7"/>
        <v>0.29417910447761197</v>
      </c>
      <c r="L84" s="120">
        <f t="shared" si="8"/>
        <v>0.34048</v>
      </c>
      <c r="M84" s="120">
        <f t="shared" si="9"/>
        <v>0.31487999999999999</v>
      </c>
      <c r="N84" s="121"/>
      <c r="O84" s="120">
        <f t="shared" si="10"/>
        <v>0.17161458333333335</v>
      </c>
      <c r="P84" s="120">
        <f t="shared" si="11"/>
        <v>0.28699933307926828</v>
      </c>
      <c r="Q84" s="120">
        <f t="shared" si="12"/>
        <v>0.54470528455284561</v>
      </c>
      <c r="AMD84" s="62"/>
      <c r="AME84" s="62"/>
      <c r="AMF84" s="62"/>
      <c r="AMG84" s="62"/>
      <c r="AMH84" s="62"/>
      <c r="AMI84" s="62"/>
      <c r="AMJ84" s="62"/>
      <c r="AMK84" s="62"/>
    </row>
    <row r="85" spans="1:1025" x14ac:dyDescent="0.3">
      <c r="A85" s="186" t="s">
        <v>8</v>
      </c>
      <c r="B85" s="186"/>
      <c r="C85" s="186"/>
      <c r="D85" s="122">
        <f t="shared" si="5"/>
        <v>6.5708333333333329</v>
      </c>
      <c r="E85" s="131">
        <f t="shared" si="4"/>
        <v>29.16</v>
      </c>
      <c r="F85" s="131">
        <f t="shared" si="4"/>
        <v>20.48</v>
      </c>
      <c r="G85" s="131">
        <f t="shared" si="4"/>
        <v>78.849999999999994</v>
      </c>
      <c r="H85" s="131">
        <f t="shared" si="4"/>
        <v>634.81000000000006</v>
      </c>
      <c r="I85" s="62"/>
      <c r="J85" s="120">
        <f t="shared" si="6"/>
        <v>0.29160000000000003</v>
      </c>
      <c r="K85" s="120">
        <f t="shared" si="7"/>
        <v>0.30567164179104478</v>
      </c>
      <c r="L85" s="120">
        <f t="shared" si="8"/>
        <v>0.31539999999999996</v>
      </c>
      <c r="M85" s="120">
        <f t="shared" si="9"/>
        <v>0.31740500000000005</v>
      </c>
      <c r="N85" s="121"/>
      <c r="O85" s="120">
        <f t="shared" si="10"/>
        <v>0.18833351711535731</v>
      </c>
      <c r="P85" s="120">
        <f t="shared" si="11"/>
        <v>0.29583906995794018</v>
      </c>
      <c r="Q85" s="120">
        <f t="shared" si="12"/>
        <v>0.50056788645421457</v>
      </c>
      <c r="AMD85" s="62"/>
      <c r="AME85" s="62"/>
      <c r="AMF85" s="62"/>
      <c r="AMG85" s="62"/>
      <c r="AMH85" s="62"/>
      <c r="AMI85" s="62"/>
      <c r="AMJ85" s="62"/>
      <c r="AMK85" s="62"/>
    </row>
    <row r="86" spans="1:1025" x14ac:dyDescent="0.3">
      <c r="A86" s="186" t="s">
        <v>9</v>
      </c>
      <c r="B86" s="186"/>
      <c r="C86" s="186"/>
      <c r="D86" s="122">
        <f t="shared" si="5"/>
        <v>7.003333333333333</v>
      </c>
      <c r="E86" s="131">
        <f t="shared" si="4"/>
        <v>25.290000000000003</v>
      </c>
      <c r="F86" s="131">
        <f t="shared" si="4"/>
        <v>20.6</v>
      </c>
      <c r="G86" s="131">
        <f t="shared" si="4"/>
        <v>84.039999999999992</v>
      </c>
      <c r="H86" s="131">
        <f t="shared" si="4"/>
        <v>630.24</v>
      </c>
      <c r="I86" s="62"/>
      <c r="J86" s="120">
        <f t="shared" si="6"/>
        <v>0.25290000000000001</v>
      </c>
      <c r="K86" s="120">
        <f t="shared" si="7"/>
        <v>0.30746268656716419</v>
      </c>
      <c r="L86" s="120">
        <f t="shared" si="8"/>
        <v>0.33615999999999996</v>
      </c>
      <c r="M86" s="120">
        <f t="shared" si="9"/>
        <v>0.31512000000000001</v>
      </c>
      <c r="N86" s="121"/>
      <c r="O86" s="120">
        <f t="shared" si="10"/>
        <v>0.16452303884234579</v>
      </c>
      <c r="P86" s="120">
        <f t="shared" si="11"/>
        <v>0.29973026148768728</v>
      </c>
      <c r="Q86" s="120">
        <f t="shared" si="12"/>
        <v>0.5373844884488449</v>
      </c>
      <c r="AMD86" s="62"/>
      <c r="AME86" s="62"/>
      <c r="AMF86" s="62"/>
      <c r="AMG86" s="62"/>
      <c r="AMH86" s="62"/>
      <c r="AMI86" s="62"/>
      <c r="AMJ86" s="62"/>
      <c r="AMK86" s="62"/>
    </row>
    <row r="87" spans="1:1025" x14ac:dyDescent="0.3">
      <c r="A87" s="186" t="s">
        <v>10</v>
      </c>
      <c r="B87" s="186"/>
      <c r="C87" s="186"/>
      <c r="D87" s="122">
        <f t="shared" si="5"/>
        <v>6.8933333333333335</v>
      </c>
      <c r="E87" s="131">
        <f t="shared" si="4"/>
        <v>29.55</v>
      </c>
      <c r="F87" s="131">
        <f t="shared" si="4"/>
        <v>18.329999999999998</v>
      </c>
      <c r="G87" s="131">
        <f t="shared" si="4"/>
        <v>82.72</v>
      </c>
      <c r="H87" s="131">
        <f t="shared" si="4"/>
        <v>620.69000000000005</v>
      </c>
      <c r="I87" s="62"/>
      <c r="J87" s="120">
        <f t="shared" si="6"/>
        <v>0.29549999999999998</v>
      </c>
      <c r="K87" s="120">
        <f t="shared" si="7"/>
        <v>0.27358208955223878</v>
      </c>
      <c r="L87" s="120">
        <f t="shared" si="8"/>
        <v>0.33088000000000001</v>
      </c>
      <c r="M87" s="120">
        <f t="shared" si="9"/>
        <v>0.31034500000000004</v>
      </c>
      <c r="N87" s="121"/>
      <c r="O87" s="120">
        <f t="shared" si="10"/>
        <v>0.19519405822552316</v>
      </c>
      <c r="P87" s="120">
        <f t="shared" si="11"/>
        <v>0.27080523288598168</v>
      </c>
      <c r="Q87" s="120">
        <f t="shared" si="12"/>
        <v>0.53708227939873365</v>
      </c>
      <c r="AMD87" s="62"/>
      <c r="AME87" s="62"/>
      <c r="AMF87" s="62"/>
      <c r="AMG87" s="62"/>
      <c r="AMH87" s="62"/>
      <c r="AMI87" s="62"/>
      <c r="AMJ87" s="62"/>
      <c r="AMK87" s="62"/>
    </row>
    <row r="88" spans="1:1025" x14ac:dyDescent="0.3">
      <c r="A88" s="186" t="s">
        <v>490</v>
      </c>
      <c r="B88" s="186"/>
      <c r="C88" s="186"/>
      <c r="D88" s="122">
        <f t="shared" si="5"/>
        <v>6.5575000000000001</v>
      </c>
      <c r="E88" s="131">
        <f t="shared" si="4"/>
        <v>32.31</v>
      </c>
      <c r="F88" s="131">
        <f t="shared" si="4"/>
        <v>21.29</v>
      </c>
      <c r="G88" s="131">
        <f t="shared" si="4"/>
        <v>78.69</v>
      </c>
      <c r="H88" s="131">
        <f t="shared" si="4"/>
        <v>653.76</v>
      </c>
      <c r="I88" s="62"/>
      <c r="J88" s="120">
        <f t="shared" si="6"/>
        <v>0.3231</v>
      </c>
      <c r="K88" s="120">
        <f t="shared" si="7"/>
        <v>0.31776119402985076</v>
      </c>
      <c r="L88" s="120">
        <f t="shared" si="8"/>
        <v>0.31475999999999998</v>
      </c>
      <c r="M88" s="120">
        <f t="shared" si="9"/>
        <v>0.32688</v>
      </c>
      <c r="N88" s="121"/>
      <c r="O88" s="120">
        <f t="shared" si="10"/>
        <v>0.20262940528634363</v>
      </c>
      <c r="P88" s="120">
        <f t="shared" si="11"/>
        <v>0.29862533651492901</v>
      </c>
      <c r="Q88" s="120">
        <f t="shared" si="12"/>
        <v>0.48507204478707783</v>
      </c>
      <c r="AMD88" s="62"/>
      <c r="AME88" s="62"/>
      <c r="AMF88" s="62"/>
      <c r="AMG88" s="62"/>
      <c r="AMH88" s="62"/>
      <c r="AMI88" s="62"/>
      <c r="AMJ88" s="62"/>
      <c r="AMK88" s="62"/>
    </row>
    <row r="89" spans="1:1025" x14ac:dyDescent="0.3">
      <c r="A89" s="186" t="s">
        <v>48</v>
      </c>
      <c r="B89" s="186"/>
      <c r="C89" s="186"/>
      <c r="D89" s="122">
        <f t="shared" si="5"/>
        <v>6.6641666666666666</v>
      </c>
      <c r="E89" s="131">
        <f>E21+E38</f>
        <v>27.450000000000003</v>
      </c>
      <c r="F89" s="131">
        <f>F21+F38</f>
        <v>19.64</v>
      </c>
      <c r="G89" s="131">
        <f>G21+G38</f>
        <v>79.97</v>
      </c>
      <c r="H89" s="131">
        <f>H21+H38</f>
        <v>616.16</v>
      </c>
      <c r="I89" s="62"/>
      <c r="J89" s="120">
        <f t="shared" si="6"/>
        <v>0.27450000000000002</v>
      </c>
      <c r="K89" s="120">
        <f t="shared" si="7"/>
        <v>0.29313432835820896</v>
      </c>
      <c r="L89" s="120">
        <f t="shared" si="8"/>
        <v>0.31988</v>
      </c>
      <c r="M89" s="120">
        <f t="shared" si="9"/>
        <v>0.30807999999999996</v>
      </c>
      <c r="N89" s="121"/>
      <c r="O89" s="120">
        <f t="shared" si="10"/>
        <v>0.18265547909633861</v>
      </c>
      <c r="P89" s="120">
        <f t="shared" si="11"/>
        <v>0.29229226175019479</v>
      </c>
      <c r="Q89" s="120">
        <f t="shared" si="12"/>
        <v>0.52304450142820058</v>
      </c>
      <c r="AMD89" s="62"/>
      <c r="AME89" s="62"/>
      <c r="AMF89" s="62"/>
      <c r="AMG89" s="62"/>
      <c r="AMH89" s="62"/>
      <c r="AMI89" s="62"/>
      <c r="AMJ89" s="62"/>
      <c r="AMK89" s="62"/>
    </row>
    <row r="91" spans="1:1025" x14ac:dyDescent="0.3">
      <c r="A91" s="187" t="s">
        <v>232</v>
      </c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</row>
    <row r="92" spans="1:1025" x14ac:dyDescent="0.3">
      <c r="A92" s="188" t="s">
        <v>43</v>
      </c>
      <c r="B92" s="188"/>
      <c r="C92" s="188"/>
      <c r="D92" s="188" t="s">
        <v>159</v>
      </c>
      <c r="E92" s="193" t="s">
        <v>19</v>
      </c>
      <c r="F92" s="193"/>
      <c r="G92" s="193"/>
      <c r="H92" s="188" t="s">
        <v>44</v>
      </c>
      <c r="I92" s="62"/>
      <c r="J92" s="194" t="s">
        <v>45</v>
      </c>
      <c r="K92" s="194"/>
      <c r="L92" s="194"/>
      <c r="M92" s="194"/>
      <c r="N92" s="121"/>
      <c r="O92" s="194" t="s">
        <v>46</v>
      </c>
      <c r="P92" s="194"/>
      <c r="Q92" s="194"/>
      <c r="AMD92" s="62"/>
      <c r="AME92" s="62"/>
      <c r="AMF92" s="62"/>
      <c r="AMG92" s="62"/>
      <c r="AMH92" s="62"/>
      <c r="AMI92" s="62"/>
      <c r="AMJ92" s="62"/>
      <c r="AMK92" s="62"/>
    </row>
    <row r="93" spans="1:1025" x14ac:dyDescent="0.3">
      <c r="A93" s="189"/>
      <c r="B93" s="190"/>
      <c r="C93" s="191"/>
      <c r="D93" s="192"/>
      <c r="E93" s="119" t="s">
        <v>23</v>
      </c>
      <c r="F93" s="119" t="s">
        <v>24</v>
      </c>
      <c r="G93" s="119" t="s">
        <v>25</v>
      </c>
      <c r="H93" s="192"/>
      <c r="I93" s="62"/>
      <c r="J93" s="120" t="s">
        <v>23</v>
      </c>
      <c r="K93" s="120" t="s">
        <v>24</v>
      </c>
      <c r="L93" s="120" t="s">
        <v>25</v>
      </c>
      <c r="M93" s="120" t="s">
        <v>47</v>
      </c>
      <c r="N93" s="121"/>
      <c r="O93" s="120" t="s">
        <v>23</v>
      </c>
      <c r="P93" s="120" t="s">
        <v>24</v>
      </c>
      <c r="Q93" s="120" t="s">
        <v>25</v>
      </c>
      <c r="AMD93" s="62"/>
      <c r="AME93" s="62"/>
      <c r="AMF93" s="62"/>
      <c r="AMG93" s="62"/>
      <c r="AMH93" s="62"/>
      <c r="AMI93" s="62"/>
      <c r="AMJ93" s="62"/>
      <c r="AMK93" s="62"/>
    </row>
    <row r="94" spans="1:1025" x14ac:dyDescent="0.3">
      <c r="A94" s="186" t="s">
        <v>1</v>
      </c>
      <c r="B94" s="186"/>
      <c r="C94" s="186"/>
      <c r="D94" s="122">
        <f>G94/12</f>
        <v>8.7991666666666664</v>
      </c>
      <c r="E94" s="119">
        <f t="shared" ref="E94:H106" si="13">E43+E60</f>
        <v>36.83</v>
      </c>
      <c r="F94" s="119">
        <f t="shared" si="13"/>
        <v>22.84</v>
      </c>
      <c r="G94" s="119">
        <f t="shared" si="13"/>
        <v>105.59</v>
      </c>
      <c r="H94" s="119">
        <f t="shared" si="13"/>
        <v>789.53</v>
      </c>
      <c r="I94" s="62"/>
      <c r="J94" s="120">
        <f>E94/$E$4</f>
        <v>0.36829999999999996</v>
      </c>
      <c r="K94" s="120">
        <f>F94/$F$4</f>
        <v>0.3408955223880597</v>
      </c>
      <c r="L94" s="120">
        <f>G94/$G$4</f>
        <v>0.42236000000000001</v>
      </c>
      <c r="M94" s="120">
        <f>H94/$H$4</f>
        <v>0.39476499999999998</v>
      </c>
      <c r="N94" s="121"/>
      <c r="O94" s="120">
        <f>E94*4.1/H94</f>
        <v>0.19125682367991081</v>
      </c>
      <c r="P94" s="120">
        <f>F94*9.17/H94</f>
        <v>0.26527529036262082</v>
      </c>
      <c r="Q94" s="120">
        <f>G94*4.03/H94</f>
        <v>0.53896330728408048</v>
      </c>
      <c r="AMD94" s="62"/>
      <c r="AME94" s="62"/>
      <c r="AMF94" s="62"/>
      <c r="AMG94" s="62"/>
      <c r="AMH94" s="62"/>
      <c r="AMI94" s="62"/>
      <c r="AMJ94" s="62"/>
      <c r="AMK94" s="62"/>
    </row>
    <row r="95" spans="1:1025" x14ac:dyDescent="0.3">
      <c r="A95" s="186" t="s">
        <v>2</v>
      </c>
      <c r="B95" s="186"/>
      <c r="C95" s="186"/>
      <c r="D95" s="122">
        <f t="shared" ref="D95:D106" si="14">G95/12</f>
        <v>8.3275000000000006</v>
      </c>
      <c r="E95" s="119">
        <f t="shared" si="13"/>
        <v>42.74</v>
      </c>
      <c r="F95" s="119">
        <f t="shared" si="13"/>
        <v>22.55</v>
      </c>
      <c r="G95" s="119">
        <f t="shared" si="13"/>
        <v>99.93</v>
      </c>
      <c r="H95" s="119">
        <f t="shared" si="13"/>
        <v>788.51</v>
      </c>
      <c r="I95" s="62"/>
      <c r="J95" s="120">
        <f t="shared" ref="J95:J106" si="15">E95/$E$4</f>
        <v>0.4274</v>
      </c>
      <c r="K95" s="120">
        <f t="shared" ref="K95:K106" si="16">F95/$F$4</f>
        <v>0.33656716417910448</v>
      </c>
      <c r="L95" s="120">
        <f t="shared" ref="L95:L106" si="17">G95/$G$4</f>
        <v>0.39972000000000002</v>
      </c>
      <c r="M95" s="120">
        <f t="shared" ref="M95:M106" si="18">H95/$H$4</f>
        <v>0.39425500000000002</v>
      </c>
      <c r="N95" s="121"/>
      <c r="O95" s="120">
        <f t="shared" ref="O95:O106" si="19">E95*4.1/H95</f>
        <v>0.22223434071857046</v>
      </c>
      <c r="P95" s="120">
        <f t="shared" ref="P95:P106" si="20">F95*9.17/H95</f>
        <v>0.26224588147265093</v>
      </c>
      <c r="Q95" s="120">
        <f t="shared" ref="Q95:Q106" si="21">G95*4.03/H95</f>
        <v>0.51073277447337384</v>
      </c>
      <c r="AMD95" s="62"/>
      <c r="AME95" s="62"/>
      <c r="AMF95" s="62"/>
      <c r="AMG95" s="62"/>
      <c r="AMH95" s="62"/>
      <c r="AMI95" s="62"/>
      <c r="AMJ95" s="62"/>
      <c r="AMK95" s="62"/>
    </row>
    <row r="96" spans="1:1025" x14ac:dyDescent="0.3">
      <c r="A96" s="186" t="s">
        <v>3</v>
      </c>
      <c r="B96" s="186"/>
      <c r="C96" s="186"/>
      <c r="D96" s="122">
        <f t="shared" si="14"/>
        <v>8.2966666666666669</v>
      </c>
      <c r="E96" s="119">
        <f t="shared" si="13"/>
        <v>44.800000000000004</v>
      </c>
      <c r="F96" s="119">
        <f t="shared" si="13"/>
        <v>24.630000000000003</v>
      </c>
      <c r="G96" s="119">
        <f t="shared" si="13"/>
        <v>99.56</v>
      </c>
      <c r="H96" s="119">
        <f t="shared" si="13"/>
        <v>807.5</v>
      </c>
      <c r="I96" s="62"/>
      <c r="J96" s="120">
        <f t="shared" si="15"/>
        <v>0.44800000000000006</v>
      </c>
      <c r="K96" s="120">
        <f t="shared" si="16"/>
        <v>0.36761194029850752</v>
      </c>
      <c r="L96" s="120">
        <f t="shared" si="17"/>
        <v>0.39823999999999998</v>
      </c>
      <c r="M96" s="120">
        <f t="shared" si="18"/>
        <v>0.40375</v>
      </c>
      <c r="N96" s="121"/>
      <c r="O96" s="120">
        <f t="shared" si="19"/>
        <v>0.22746749226006194</v>
      </c>
      <c r="P96" s="120">
        <f t="shared" si="20"/>
        <v>0.27969919504643964</v>
      </c>
      <c r="Q96" s="120">
        <f t="shared" si="21"/>
        <v>0.49687529411764708</v>
      </c>
      <c r="AMD96" s="62"/>
      <c r="AME96" s="62"/>
      <c r="AMF96" s="62"/>
      <c r="AMG96" s="62"/>
      <c r="AMH96" s="62"/>
      <c r="AMI96" s="62"/>
      <c r="AMJ96" s="62"/>
      <c r="AMK96" s="62"/>
    </row>
    <row r="97" spans="1:1025" x14ac:dyDescent="0.3">
      <c r="A97" s="186" t="s">
        <v>4</v>
      </c>
      <c r="B97" s="186"/>
      <c r="C97" s="186"/>
      <c r="D97" s="122">
        <f t="shared" si="14"/>
        <v>8.6750000000000007</v>
      </c>
      <c r="E97" s="119">
        <f t="shared" si="13"/>
        <v>38.97</v>
      </c>
      <c r="F97" s="119">
        <f t="shared" si="13"/>
        <v>24.32</v>
      </c>
      <c r="G97" s="119">
        <f t="shared" si="13"/>
        <v>104.10000000000001</v>
      </c>
      <c r="H97" s="119">
        <f t="shared" si="13"/>
        <v>803.96</v>
      </c>
      <c r="I97" s="62"/>
      <c r="J97" s="120">
        <f t="shared" si="15"/>
        <v>0.38969999999999999</v>
      </c>
      <c r="K97" s="120">
        <f t="shared" si="16"/>
        <v>0.36298507462686569</v>
      </c>
      <c r="L97" s="120">
        <f t="shared" si="17"/>
        <v>0.41640000000000005</v>
      </c>
      <c r="M97" s="120">
        <f t="shared" si="18"/>
        <v>0.40198</v>
      </c>
      <c r="N97" s="121"/>
      <c r="O97" s="120">
        <f t="shared" si="19"/>
        <v>0.1987374993780785</v>
      </c>
      <c r="P97" s="120">
        <f t="shared" si="20"/>
        <v>0.27739489526842132</v>
      </c>
      <c r="Q97" s="120">
        <f t="shared" si="21"/>
        <v>0.52182073735011703</v>
      </c>
      <c r="AMD97" s="62"/>
      <c r="AME97" s="62"/>
      <c r="AMF97" s="62"/>
      <c r="AMG97" s="62"/>
      <c r="AMH97" s="62"/>
      <c r="AMI97" s="62"/>
      <c r="AMJ97" s="62"/>
      <c r="AMK97" s="62"/>
    </row>
    <row r="98" spans="1:1025" x14ac:dyDescent="0.3">
      <c r="A98" s="186" t="s">
        <v>5</v>
      </c>
      <c r="B98" s="186"/>
      <c r="C98" s="186"/>
      <c r="D98" s="122">
        <f t="shared" si="14"/>
        <v>8.7375000000000007</v>
      </c>
      <c r="E98" s="119">
        <f t="shared" si="13"/>
        <v>42.2</v>
      </c>
      <c r="F98" s="119">
        <f t="shared" si="13"/>
        <v>24.360000000000003</v>
      </c>
      <c r="G98" s="119">
        <f t="shared" si="13"/>
        <v>104.85000000000001</v>
      </c>
      <c r="H98" s="119">
        <f t="shared" si="13"/>
        <v>822.77</v>
      </c>
      <c r="I98" s="62"/>
      <c r="J98" s="120">
        <f t="shared" si="15"/>
        <v>0.42200000000000004</v>
      </c>
      <c r="K98" s="120">
        <f t="shared" si="16"/>
        <v>0.36358208955223886</v>
      </c>
      <c r="L98" s="120">
        <f t="shared" si="17"/>
        <v>0.41940000000000005</v>
      </c>
      <c r="M98" s="120">
        <f t="shared" si="18"/>
        <v>0.411385</v>
      </c>
      <c r="N98" s="121"/>
      <c r="O98" s="120">
        <f t="shared" si="19"/>
        <v>0.21028963136721079</v>
      </c>
      <c r="P98" s="120">
        <f t="shared" si="20"/>
        <v>0.27149896082744879</v>
      </c>
      <c r="Q98" s="120">
        <f t="shared" si="21"/>
        <v>0.51356454416179498</v>
      </c>
      <c r="AMD98" s="62"/>
      <c r="AME98" s="62"/>
      <c r="AMF98" s="62"/>
      <c r="AMG98" s="62"/>
      <c r="AMH98" s="62"/>
      <c r="AMI98" s="62"/>
      <c r="AMJ98" s="62"/>
      <c r="AMK98" s="62"/>
    </row>
    <row r="99" spans="1:1025" x14ac:dyDescent="0.3">
      <c r="A99" s="186" t="s">
        <v>489</v>
      </c>
      <c r="B99" s="186"/>
      <c r="C99" s="186"/>
      <c r="D99" s="122">
        <f t="shared" si="14"/>
        <v>8.7483333333333331</v>
      </c>
      <c r="E99" s="119">
        <f t="shared" si="13"/>
        <v>45.15</v>
      </c>
      <c r="F99" s="119">
        <f t="shared" si="13"/>
        <v>24.560000000000002</v>
      </c>
      <c r="G99" s="119">
        <f t="shared" si="13"/>
        <v>104.98</v>
      </c>
      <c r="H99" s="119">
        <f t="shared" si="13"/>
        <v>833.56</v>
      </c>
      <c r="I99" s="62"/>
      <c r="J99" s="120">
        <f t="shared" si="15"/>
        <v>0.45150000000000001</v>
      </c>
      <c r="K99" s="120">
        <f t="shared" si="16"/>
        <v>0.36656716417910451</v>
      </c>
      <c r="L99" s="120">
        <f t="shared" si="17"/>
        <v>0.41992000000000002</v>
      </c>
      <c r="M99" s="120">
        <f t="shared" si="18"/>
        <v>0.41677999999999998</v>
      </c>
      <c r="N99" s="121"/>
      <c r="O99" s="120">
        <f t="shared" si="19"/>
        <v>0.22207759489418877</v>
      </c>
      <c r="P99" s="120">
        <f t="shared" si="20"/>
        <v>0.27018474974806855</v>
      </c>
      <c r="Q99" s="120">
        <f t="shared" si="21"/>
        <v>0.5075452276980662</v>
      </c>
      <c r="AMD99" s="62"/>
      <c r="AME99" s="62"/>
      <c r="AMF99" s="62"/>
      <c r="AMG99" s="62"/>
      <c r="AMH99" s="62"/>
      <c r="AMI99" s="62"/>
      <c r="AMJ99" s="62"/>
      <c r="AMK99" s="62"/>
    </row>
    <row r="100" spans="1:1025" x14ac:dyDescent="0.3">
      <c r="A100" s="186" t="s">
        <v>6</v>
      </c>
      <c r="B100" s="186"/>
      <c r="C100" s="186"/>
      <c r="D100" s="122">
        <f t="shared" si="14"/>
        <v>9.0625</v>
      </c>
      <c r="E100" s="119">
        <f t="shared" si="13"/>
        <v>39.54</v>
      </c>
      <c r="F100" s="119">
        <f t="shared" si="13"/>
        <v>24.82</v>
      </c>
      <c r="G100" s="119">
        <f t="shared" si="13"/>
        <v>108.75</v>
      </c>
      <c r="H100" s="119">
        <f t="shared" si="13"/>
        <v>827.42</v>
      </c>
      <c r="I100" s="62"/>
      <c r="J100" s="120">
        <f t="shared" si="15"/>
        <v>0.39539999999999997</v>
      </c>
      <c r="K100" s="120">
        <f t="shared" si="16"/>
        <v>0.37044776119402983</v>
      </c>
      <c r="L100" s="120">
        <f t="shared" si="17"/>
        <v>0.435</v>
      </c>
      <c r="M100" s="120">
        <f t="shared" si="18"/>
        <v>0.41370999999999997</v>
      </c>
      <c r="N100" s="121"/>
      <c r="O100" s="120">
        <f t="shared" si="19"/>
        <v>0.19592709869232069</v>
      </c>
      <c r="P100" s="120">
        <f t="shared" si="20"/>
        <v>0.27507118512968021</v>
      </c>
      <c r="Q100" s="120">
        <f t="shared" si="21"/>
        <v>0.52967356360735784</v>
      </c>
      <c r="AMD100" s="62"/>
      <c r="AME100" s="62"/>
      <c r="AMF100" s="62"/>
      <c r="AMG100" s="62"/>
      <c r="AMH100" s="62"/>
      <c r="AMI100" s="62"/>
      <c r="AMJ100" s="62"/>
      <c r="AMK100" s="62"/>
    </row>
    <row r="101" spans="1:1025" x14ac:dyDescent="0.3">
      <c r="A101" s="186" t="s">
        <v>7</v>
      </c>
      <c r="B101" s="186"/>
      <c r="C101" s="186"/>
      <c r="D101" s="122">
        <f t="shared" si="14"/>
        <v>8.3183333333333334</v>
      </c>
      <c r="E101" s="119">
        <f t="shared" si="13"/>
        <v>36.79</v>
      </c>
      <c r="F101" s="119">
        <f t="shared" si="13"/>
        <v>23.32</v>
      </c>
      <c r="G101" s="119">
        <f t="shared" si="13"/>
        <v>99.820000000000007</v>
      </c>
      <c r="H101" s="119">
        <f t="shared" si="13"/>
        <v>771.48</v>
      </c>
      <c r="I101" s="62"/>
      <c r="J101" s="120">
        <f t="shared" si="15"/>
        <v>0.3679</v>
      </c>
      <c r="K101" s="120">
        <f t="shared" si="16"/>
        <v>0.34805970149253734</v>
      </c>
      <c r="L101" s="120">
        <f t="shared" si="17"/>
        <v>0.39928000000000002</v>
      </c>
      <c r="M101" s="120">
        <f t="shared" si="18"/>
        <v>0.38574000000000003</v>
      </c>
      <c r="N101" s="121"/>
      <c r="O101" s="120">
        <f t="shared" si="19"/>
        <v>0.19551900243687453</v>
      </c>
      <c r="P101" s="120">
        <f t="shared" si="20"/>
        <v>0.27718722455540001</v>
      </c>
      <c r="Q101" s="120">
        <f t="shared" si="21"/>
        <v>0.52143231191994621</v>
      </c>
      <c r="AMD101" s="62"/>
      <c r="AME101" s="62"/>
      <c r="AMF101" s="62"/>
      <c r="AMG101" s="62"/>
      <c r="AMH101" s="62"/>
      <c r="AMI101" s="62"/>
      <c r="AMJ101" s="62"/>
      <c r="AMK101" s="62"/>
    </row>
    <row r="102" spans="1:1025" x14ac:dyDescent="0.3">
      <c r="A102" s="186" t="s">
        <v>8</v>
      </c>
      <c r="B102" s="186"/>
      <c r="C102" s="186"/>
      <c r="D102" s="122">
        <f t="shared" si="14"/>
        <v>8.7216666666666658</v>
      </c>
      <c r="E102" s="119">
        <f t="shared" si="13"/>
        <v>41.75</v>
      </c>
      <c r="F102" s="119">
        <f t="shared" si="13"/>
        <v>23.39</v>
      </c>
      <c r="G102" s="119">
        <f t="shared" si="13"/>
        <v>104.66</v>
      </c>
      <c r="H102" s="119">
        <f t="shared" si="13"/>
        <v>808.37</v>
      </c>
      <c r="I102" s="62"/>
      <c r="J102" s="120">
        <f t="shared" si="15"/>
        <v>0.41749999999999998</v>
      </c>
      <c r="K102" s="120">
        <f t="shared" si="16"/>
        <v>0.3491044776119403</v>
      </c>
      <c r="L102" s="120">
        <f t="shared" si="17"/>
        <v>0.41864000000000001</v>
      </c>
      <c r="M102" s="120">
        <f t="shared" si="18"/>
        <v>0.40418500000000002</v>
      </c>
      <c r="N102" s="121"/>
      <c r="O102" s="120">
        <f t="shared" si="19"/>
        <v>0.21175328129445672</v>
      </c>
      <c r="P102" s="120">
        <f t="shared" si="20"/>
        <v>0.26533184061753901</v>
      </c>
      <c r="Q102" s="120">
        <f t="shared" si="21"/>
        <v>0.5217657755730668</v>
      </c>
      <c r="AMD102" s="62"/>
      <c r="AME102" s="62"/>
      <c r="AMF102" s="62"/>
      <c r="AMG102" s="62"/>
      <c r="AMH102" s="62"/>
      <c r="AMI102" s="62"/>
      <c r="AMJ102" s="62"/>
      <c r="AMK102" s="62"/>
    </row>
    <row r="103" spans="1:1025" x14ac:dyDescent="0.3">
      <c r="A103" s="186" t="s">
        <v>9</v>
      </c>
      <c r="B103" s="186"/>
      <c r="C103" s="186"/>
      <c r="D103" s="122">
        <f t="shared" si="14"/>
        <v>8.57</v>
      </c>
      <c r="E103" s="119">
        <f t="shared" si="13"/>
        <v>38.43</v>
      </c>
      <c r="F103" s="119">
        <f t="shared" si="13"/>
        <v>24.96</v>
      </c>
      <c r="G103" s="119">
        <f t="shared" si="13"/>
        <v>102.84</v>
      </c>
      <c r="H103" s="119">
        <f t="shared" si="13"/>
        <v>808.08</v>
      </c>
      <c r="I103" s="62"/>
      <c r="J103" s="120">
        <f t="shared" si="15"/>
        <v>0.38429999999999997</v>
      </c>
      <c r="K103" s="120">
        <f t="shared" si="16"/>
        <v>0.37253731343283586</v>
      </c>
      <c r="L103" s="120">
        <f t="shared" si="17"/>
        <v>0.41136</v>
      </c>
      <c r="M103" s="120">
        <f t="shared" si="18"/>
        <v>0.40404000000000001</v>
      </c>
      <c r="N103" s="121"/>
      <c r="O103" s="120">
        <f t="shared" si="19"/>
        <v>0.19498440748440746</v>
      </c>
      <c r="P103" s="120">
        <f t="shared" si="20"/>
        <v>0.28324324324324324</v>
      </c>
      <c r="Q103" s="120">
        <f t="shared" si="21"/>
        <v>0.51287644787644793</v>
      </c>
      <c r="AMD103" s="62"/>
      <c r="AME103" s="62"/>
      <c r="AMF103" s="62"/>
      <c r="AMG103" s="62"/>
      <c r="AMH103" s="62"/>
      <c r="AMI103" s="62"/>
      <c r="AMJ103" s="62"/>
      <c r="AMK103" s="62"/>
    </row>
    <row r="104" spans="1:1025" x14ac:dyDescent="0.3">
      <c r="A104" s="186" t="s">
        <v>10</v>
      </c>
      <c r="B104" s="186"/>
      <c r="C104" s="186"/>
      <c r="D104" s="122">
        <f t="shared" si="14"/>
        <v>8.6391666666666662</v>
      </c>
      <c r="E104" s="119">
        <f t="shared" si="13"/>
        <v>45.76</v>
      </c>
      <c r="F104" s="119">
        <f t="shared" si="13"/>
        <v>23.720000000000002</v>
      </c>
      <c r="G104" s="119">
        <f t="shared" si="13"/>
        <v>103.67</v>
      </c>
      <c r="H104" s="119">
        <f t="shared" si="13"/>
        <v>824.75</v>
      </c>
      <c r="I104" s="62"/>
      <c r="J104" s="120">
        <f t="shared" si="15"/>
        <v>0.45760000000000001</v>
      </c>
      <c r="K104" s="120">
        <f t="shared" si="16"/>
        <v>0.35402985074626869</v>
      </c>
      <c r="L104" s="120">
        <f t="shared" si="17"/>
        <v>0.41467999999999999</v>
      </c>
      <c r="M104" s="120">
        <f t="shared" si="18"/>
        <v>0.41237499999999999</v>
      </c>
      <c r="N104" s="121"/>
      <c r="O104" s="120">
        <f t="shared" si="19"/>
        <v>0.22748226735374355</v>
      </c>
      <c r="P104" s="120">
        <f t="shared" si="20"/>
        <v>0.26373131251894516</v>
      </c>
      <c r="Q104" s="120">
        <f t="shared" si="21"/>
        <v>0.50656574719612013</v>
      </c>
      <c r="AMD104" s="62"/>
      <c r="AME104" s="62"/>
      <c r="AMF104" s="62"/>
      <c r="AMG104" s="62"/>
      <c r="AMH104" s="62"/>
      <c r="AMI104" s="62"/>
      <c r="AMJ104" s="62"/>
      <c r="AMK104" s="62"/>
    </row>
    <row r="105" spans="1:1025" x14ac:dyDescent="0.3">
      <c r="A105" s="186" t="s">
        <v>490</v>
      </c>
      <c r="B105" s="186"/>
      <c r="C105" s="186"/>
      <c r="D105" s="122">
        <f t="shared" si="14"/>
        <v>8.7166666666666668</v>
      </c>
      <c r="E105" s="119">
        <f t="shared" si="13"/>
        <v>39.43</v>
      </c>
      <c r="F105" s="119">
        <f t="shared" si="13"/>
        <v>23.34</v>
      </c>
      <c r="G105" s="119">
        <f t="shared" si="13"/>
        <v>104.60000000000001</v>
      </c>
      <c r="H105" s="119">
        <f t="shared" si="13"/>
        <v>798.2</v>
      </c>
      <c r="I105" s="62"/>
      <c r="J105" s="120">
        <f t="shared" si="15"/>
        <v>0.39429999999999998</v>
      </c>
      <c r="K105" s="120">
        <f t="shared" si="16"/>
        <v>0.3483582089552239</v>
      </c>
      <c r="L105" s="120">
        <f t="shared" si="17"/>
        <v>0.41840000000000005</v>
      </c>
      <c r="M105" s="120">
        <f t="shared" si="18"/>
        <v>0.39910000000000001</v>
      </c>
      <c r="N105" s="121"/>
      <c r="O105" s="120">
        <f t="shared" si="19"/>
        <v>0.20253445251816585</v>
      </c>
      <c r="P105" s="120">
        <f t="shared" si="20"/>
        <v>0.26813806063643192</v>
      </c>
      <c r="Q105" s="120">
        <f t="shared" si="21"/>
        <v>0.5281107491856678</v>
      </c>
      <c r="AMD105" s="62"/>
      <c r="AME105" s="62"/>
      <c r="AMF105" s="62"/>
      <c r="AMG105" s="62"/>
      <c r="AMH105" s="62"/>
      <c r="AMI105" s="62"/>
      <c r="AMJ105" s="62"/>
      <c r="AMK105" s="62"/>
    </row>
    <row r="106" spans="1:1025" x14ac:dyDescent="0.3">
      <c r="A106" s="186" t="s">
        <v>48</v>
      </c>
      <c r="B106" s="186"/>
      <c r="C106" s="186"/>
      <c r="D106" s="122">
        <f t="shared" si="14"/>
        <v>8.6341666666666672</v>
      </c>
      <c r="E106" s="119">
        <f t="shared" si="13"/>
        <v>41.03</v>
      </c>
      <c r="F106" s="119">
        <f t="shared" si="13"/>
        <v>23.900000000000002</v>
      </c>
      <c r="G106" s="119">
        <f t="shared" si="13"/>
        <v>103.61</v>
      </c>
      <c r="H106" s="119">
        <f t="shared" si="13"/>
        <v>807.01</v>
      </c>
      <c r="I106" s="62"/>
      <c r="J106" s="120">
        <f t="shared" si="15"/>
        <v>0.4103</v>
      </c>
      <c r="K106" s="120">
        <f t="shared" si="16"/>
        <v>0.35671641791044778</v>
      </c>
      <c r="L106" s="120">
        <f t="shared" si="17"/>
        <v>0.41443999999999998</v>
      </c>
      <c r="M106" s="120">
        <f t="shared" si="18"/>
        <v>0.403505</v>
      </c>
      <c r="N106" s="121"/>
      <c r="O106" s="120">
        <f t="shared" si="19"/>
        <v>0.20845218770523288</v>
      </c>
      <c r="P106" s="120">
        <f t="shared" si="20"/>
        <v>0.27157408210555012</v>
      </c>
      <c r="Q106" s="120">
        <f t="shared" si="21"/>
        <v>0.51740164310231607</v>
      </c>
      <c r="AMD106" s="62"/>
      <c r="AME106" s="62"/>
      <c r="AMF106" s="62"/>
      <c r="AMG106" s="62"/>
      <c r="AMH106" s="62"/>
      <c r="AMI106" s="62"/>
      <c r="AMJ106" s="62"/>
      <c r="AMK106" s="62"/>
    </row>
    <row r="108" spans="1:1025" x14ac:dyDescent="0.3">
      <c r="A108" s="187" t="s">
        <v>233</v>
      </c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</row>
    <row r="109" spans="1:1025" x14ac:dyDescent="0.3">
      <c r="A109" s="188" t="s">
        <v>43</v>
      </c>
      <c r="B109" s="188"/>
      <c r="C109" s="188"/>
      <c r="D109" s="188" t="s">
        <v>159</v>
      </c>
      <c r="E109" s="193" t="s">
        <v>19</v>
      </c>
      <c r="F109" s="193"/>
      <c r="G109" s="193"/>
      <c r="H109" s="188" t="s">
        <v>44</v>
      </c>
      <c r="I109" s="62"/>
      <c r="J109" s="194" t="s">
        <v>45</v>
      </c>
      <c r="K109" s="194"/>
      <c r="L109" s="194"/>
      <c r="M109" s="194"/>
      <c r="N109" s="121"/>
      <c r="O109" s="194" t="s">
        <v>46</v>
      </c>
      <c r="P109" s="194"/>
      <c r="Q109" s="194"/>
    </row>
    <row r="110" spans="1:1025" x14ac:dyDescent="0.3">
      <c r="A110" s="189"/>
      <c r="B110" s="190"/>
      <c r="C110" s="191"/>
      <c r="D110" s="192"/>
      <c r="E110" s="119" t="s">
        <v>23</v>
      </c>
      <c r="F110" s="119" t="s">
        <v>24</v>
      </c>
      <c r="G110" s="119" t="s">
        <v>25</v>
      </c>
      <c r="H110" s="192"/>
      <c r="I110" s="62"/>
      <c r="J110" s="120" t="s">
        <v>23</v>
      </c>
      <c r="K110" s="120" t="s">
        <v>24</v>
      </c>
      <c r="L110" s="120" t="s">
        <v>25</v>
      </c>
      <c r="M110" s="120" t="s">
        <v>47</v>
      </c>
      <c r="N110" s="121"/>
      <c r="O110" s="120" t="s">
        <v>23</v>
      </c>
      <c r="P110" s="120" t="s">
        <v>24</v>
      </c>
      <c r="Q110" s="120" t="s">
        <v>25</v>
      </c>
    </row>
    <row r="111" spans="1:1025" x14ac:dyDescent="0.3">
      <c r="A111" s="186" t="s">
        <v>1</v>
      </c>
      <c r="B111" s="186"/>
      <c r="C111" s="186"/>
      <c r="D111" s="122">
        <f>G111/12</f>
        <v>15.35</v>
      </c>
      <c r="E111" s="131">
        <f t="shared" ref="E111:H123" si="22">E77+E94</f>
        <v>58.8</v>
      </c>
      <c r="F111" s="131">
        <f t="shared" si="22"/>
        <v>41.57</v>
      </c>
      <c r="G111" s="131">
        <f t="shared" si="22"/>
        <v>184.2</v>
      </c>
      <c r="H111" s="131">
        <f t="shared" si="22"/>
        <v>1367.62</v>
      </c>
      <c r="I111" s="62"/>
      <c r="J111" s="120">
        <f>E111/$E$4</f>
        <v>0.58799999999999997</v>
      </c>
      <c r="K111" s="120">
        <f>F111/$F$4</f>
        <v>0.62044776119402989</v>
      </c>
      <c r="L111" s="120">
        <f>G111/$G$4</f>
        <v>0.7367999999999999</v>
      </c>
      <c r="M111" s="120">
        <f>H111/$H$4</f>
        <v>0.68380999999999992</v>
      </c>
      <c r="N111" s="121"/>
      <c r="O111" s="120">
        <f>E111*4.1/H111</f>
        <v>0.17627703601877712</v>
      </c>
      <c r="P111" s="120">
        <f>F111*9.17/H111</f>
        <v>0.27873012971439437</v>
      </c>
      <c r="Q111" s="120">
        <f>G111*4.03/H111</f>
        <v>0.54278673900644925</v>
      </c>
    </row>
    <row r="112" spans="1:1025" x14ac:dyDescent="0.3">
      <c r="A112" s="186" t="s">
        <v>2</v>
      </c>
      <c r="B112" s="186"/>
      <c r="C112" s="186"/>
      <c r="D112" s="122">
        <f t="shared" ref="D112:D123" si="23">G112/12</f>
        <v>14.699166666666668</v>
      </c>
      <c r="E112" s="131">
        <f t="shared" si="22"/>
        <v>68.91</v>
      </c>
      <c r="F112" s="131">
        <f t="shared" si="22"/>
        <v>42.33</v>
      </c>
      <c r="G112" s="131">
        <f t="shared" si="22"/>
        <v>176.39000000000001</v>
      </c>
      <c r="H112" s="131">
        <f t="shared" si="22"/>
        <v>1382.3</v>
      </c>
      <c r="I112" s="62"/>
      <c r="J112" s="120">
        <f t="shared" ref="J112:J123" si="24">E112/$E$4</f>
        <v>0.68909999999999993</v>
      </c>
      <c r="K112" s="120">
        <f t="shared" ref="K112:K123" si="25">F112/$F$4</f>
        <v>0.63179104477611936</v>
      </c>
      <c r="L112" s="120">
        <f t="shared" ref="L112:L123" si="26">G112/$G$4</f>
        <v>0.70556000000000008</v>
      </c>
      <c r="M112" s="120">
        <f t="shared" ref="M112:M123" si="27">H112/$H$4</f>
        <v>0.69114999999999993</v>
      </c>
      <c r="N112" s="121"/>
      <c r="O112" s="120">
        <f t="shared" ref="O112:O123" si="28">E112*4.1/H112</f>
        <v>0.20439195543659117</v>
      </c>
      <c r="P112" s="120">
        <f t="shared" ref="P112:P123" si="29">F112*9.17/H112</f>
        <v>0.28081176300368949</v>
      </c>
      <c r="Q112" s="120">
        <f t="shared" ref="Q112:Q123" si="30">G112*4.03/H112</f>
        <v>0.51425283947044786</v>
      </c>
    </row>
    <row r="113" spans="1:17" x14ac:dyDescent="0.3">
      <c r="A113" s="186" t="s">
        <v>3</v>
      </c>
      <c r="B113" s="186"/>
      <c r="C113" s="186"/>
      <c r="D113" s="122">
        <f t="shared" si="23"/>
        <v>15.395833333333334</v>
      </c>
      <c r="E113" s="131">
        <f t="shared" si="22"/>
        <v>73.820000000000007</v>
      </c>
      <c r="F113" s="131">
        <f t="shared" si="22"/>
        <v>42.86</v>
      </c>
      <c r="G113" s="131">
        <f t="shared" si="22"/>
        <v>184.75</v>
      </c>
      <c r="H113" s="131">
        <f t="shared" si="22"/>
        <v>1435.65</v>
      </c>
      <c r="I113" s="62"/>
      <c r="J113" s="120">
        <f t="shared" si="24"/>
        <v>0.73820000000000008</v>
      </c>
      <c r="K113" s="120">
        <f t="shared" si="25"/>
        <v>0.63970149253731345</v>
      </c>
      <c r="L113" s="120">
        <f t="shared" si="26"/>
        <v>0.73899999999999999</v>
      </c>
      <c r="M113" s="120">
        <f t="shared" si="27"/>
        <v>0.71782500000000005</v>
      </c>
      <c r="N113" s="121"/>
      <c r="O113" s="120">
        <f t="shared" si="28"/>
        <v>0.21081879288127325</v>
      </c>
      <c r="P113" s="120">
        <f t="shared" si="29"/>
        <v>0.27376185003308606</v>
      </c>
      <c r="Q113" s="120">
        <f t="shared" si="30"/>
        <v>0.51861003726535015</v>
      </c>
    </row>
    <row r="114" spans="1:17" x14ac:dyDescent="0.3">
      <c r="A114" s="186" t="s">
        <v>4</v>
      </c>
      <c r="B114" s="186"/>
      <c r="C114" s="186"/>
      <c r="D114" s="122">
        <f t="shared" si="23"/>
        <v>15.35</v>
      </c>
      <c r="E114" s="131">
        <f t="shared" si="22"/>
        <v>70.69</v>
      </c>
      <c r="F114" s="131">
        <f t="shared" si="22"/>
        <v>45.019999999999996</v>
      </c>
      <c r="G114" s="131">
        <f t="shared" si="22"/>
        <v>184.2</v>
      </c>
      <c r="H114" s="131">
        <f t="shared" si="22"/>
        <v>1455.15</v>
      </c>
      <c r="I114" s="62"/>
      <c r="J114" s="120">
        <f t="shared" si="24"/>
        <v>0.70689999999999997</v>
      </c>
      <c r="K114" s="120">
        <f t="shared" si="25"/>
        <v>0.67194029850746262</v>
      </c>
      <c r="L114" s="120">
        <f t="shared" si="26"/>
        <v>0.7367999999999999</v>
      </c>
      <c r="M114" s="120">
        <f t="shared" si="27"/>
        <v>0.72757500000000008</v>
      </c>
      <c r="N114" s="121"/>
      <c r="O114" s="120">
        <f t="shared" si="28"/>
        <v>0.19917465553379371</v>
      </c>
      <c r="P114" s="120">
        <f t="shared" si="29"/>
        <v>0.28370504758959553</v>
      </c>
      <c r="Q114" s="120">
        <f t="shared" si="30"/>
        <v>0.51013709926811668</v>
      </c>
    </row>
    <row r="115" spans="1:17" x14ac:dyDescent="0.3">
      <c r="A115" s="186" t="s">
        <v>5</v>
      </c>
      <c r="B115" s="186"/>
      <c r="C115" s="186"/>
      <c r="D115" s="122">
        <f t="shared" si="23"/>
        <v>15.288333333333334</v>
      </c>
      <c r="E115" s="131">
        <f t="shared" si="22"/>
        <v>64.17</v>
      </c>
      <c r="F115" s="131">
        <f t="shared" si="22"/>
        <v>43.09</v>
      </c>
      <c r="G115" s="131">
        <f t="shared" si="22"/>
        <v>183.46</v>
      </c>
      <c r="H115" s="131">
        <f t="shared" si="22"/>
        <v>1400.8600000000001</v>
      </c>
      <c r="I115" s="62"/>
      <c r="J115" s="120">
        <f t="shared" si="24"/>
        <v>0.64170000000000005</v>
      </c>
      <c r="K115" s="120">
        <f t="shared" si="25"/>
        <v>0.64313432835820905</v>
      </c>
      <c r="L115" s="120">
        <f t="shared" si="26"/>
        <v>0.73384000000000005</v>
      </c>
      <c r="M115" s="120">
        <f t="shared" si="27"/>
        <v>0.70043000000000011</v>
      </c>
      <c r="N115" s="121"/>
      <c r="O115" s="120">
        <f t="shared" si="28"/>
        <v>0.18781105892094854</v>
      </c>
      <c r="P115" s="120">
        <f t="shared" si="29"/>
        <v>0.28206623074397158</v>
      </c>
      <c r="Q115" s="120">
        <f t="shared" si="30"/>
        <v>0.52777850748825728</v>
      </c>
    </row>
    <row r="116" spans="1:17" x14ac:dyDescent="0.3">
      <c r="A116" s="186" t="s">
        <v>489</v>
      </c>
      <c r="B116" s="186"/>
      <c r="C116" s="186"/>
      <c r="D116" s="122">
        <f t="shared" si="23"/>
        <v>15.016666666666666</v>
      </c>
      <c r="E116" s="131">
        <f t="shared" si="22"/>
        <v>76.55</v>
      </c>
      <c r="F116" s="131">
        <f t="shared" si="22"/>
        <v>43</v>
      </c>
      <c r="G116" s="131">
        <f t="shared" si="22"/>
        <v>180.2</v>
      </c>
      <c r="H116" s="131">
        <f t="shared" si="22"/>
        <v>1432.49</v>
      </c>
      <c r="I116" s="62"/>
      <c r="J116" s="120">
        <f t="shared" si="24"/>
        <v>0.76549999999999996</v>
      </c>
      <c r="K116" s="120">
        <f t="shared" si="25"/>
        <v>0.64179104477611937</v>
      </c>
      <c r="L116" s="120">
        <f t="shared" si="26"/>
        <v>0.7208</v>
      </c>
      <c r="M116" s="120">
        <f t="shared" si="27"/>
        <v>0.71624500000000002</v>
      </c>
      <c r="N116" s="121"/>
      <c r="O116" s="120">
        <f t="shared" si="28"/>
        <v>0.2190975155149425</v>
      </c>
      <c r="P116" s="120">
        <f t="shared" si="29"/>
        <v>0.2752619564534482</v>
      </c>
      <c r="Q116" s="120">
        <f t="shared" si="30"/>
        <v>0.50695362620332429</v>
      </c>
    </row>
    <row r="117" spans="1:17" x14ac:dyDescent="0.3">
      <c r="A117" s="186" t="s">
        <v>6</v>
      </c>
      <c r="B117" s="186"/>
      <c r="C117" s="186"/>
      <c r="D117" s="122">
        <f t="shared" si="23"/>
        <v>15.397500000000001</v>
      </c>
      <c r="E117" s="131">
        <f t="shared" si="22"/>
        <v>64.06</v>
      </c>
      <c r="F117" s="131">
        <f t="shared" si="22"/>
        <v>45.510000000000005</v>
      </c>
      <c r="G117" s="131">
        <f t="shared" si="22"/>
        <v>184.77</v>
      </c>
      <c r="H117" s="131">
        <f t="shared" si="22"/>
        <v>1423.8600000000001</v>
      </c>
      <c r="I117" s="62"/>
      <c r="J117" s="120">
        <f t="shared" si="24"/>
        <v>0.64060000000000006</v>
      </c>
      <c r="K117" s="120">
        <f t="shared" si="25"/>
        <v>0.67925373134328371</v>
      </c>
      <c r="L117" s="120">
        <f t="shared" si="26"/>
        <v>0.73908000000000007</v>
      </c>
      <c r="M117" s="120">
        <f t="shared" si="27"/>
        <v>0.71193000000000006</v>
      </c>
      <c r="N117" s="121"/>
      <c r="O117" s="120">
        <f t="shared" si="28"/>
        <v>0.18446055089685778</v>
      </c>
      <c r="P117" s="120">
        <f t="shared" si="29"/>
        <v>0.29309531835995112</v>
      </c>
      <c r="Q117" s="120">
        <f t="shared" si="30"/>
        <v>0.52296089503181498</v>
      </c>
    </row>
    <row r="118" spans="1:17" x14ac:dyDescent="0.3">
      <c r="A118" s="186" t="s">
        <v>7</v>
      </c>
      <c r="B118" s="186"/>
      <c r="C118" s="186"/>
      <c r="D118" s="122">
        <f t="shared" si="23"/>
        <v>15.411666666666667</v>
      </c>
      <c r="E118" s="131">
        <f t="shared" si="22"/>
        <v>63.150000000000006</v>
      </c>
      <c r="F118" s="131">
        <f t="shared" si="22"/>
        <v>43.03</v>
      </c>
      <c r="G118" s="131">
        <f t="shared" si="22"/>
        <v>184.94</v>
      </c>
      <c r="H118" s="131">
        <f t="shared" si="22"/>
        <v>1401.24</v>
      </c>
      <c r="I118" s="62"/>
      <c r="J118" s="120">
        <f t="shared" si="24"/>
        <v>0.63150000000000006</v>
      </c>
      <c r="K118" s="120">
        <f t="shared" si="25"/>
        <v>0.64223880597014926</v>
      </c>
      <c r="L118" s="120">
        <f t="shared" si="26"/>
        <v>0.73975999999999997</v>
      </c>
      <c r="M118" s="120">
        <f t="shared" si="27"/>
        <v>0.70062000000000002</v>
      </c>
      <c r="N118" s="121"/>
      <c r="O118" s="120">
        <f t="shared" si="28"/>
        <v>0.18477562730153294</v>
      </c>
      <c r="P118" s="120">
        <f t="shared" si="29"/>
        <v>0.28159708543861151</v>
      </c>
      <c r="Q118" s="120">
        <f t="shared" si="30"/>
        <v>0.53189189574947904</v>
      </c>
    </row>
    <row r="119" spans="1:17" x14ac:dyDescent="0.3">
      <c r="A119" s="186" t="s">
        <v>8</v>
      </c>
      <c r="B119" s="186"/>
      <c r="C119" s="186"/>
      <c r="D119" s="122">
        <f t="shared" si="23"/>
        <v>15.292499999999999</v>
      </c>
      <c r="E119" s="131">
        <f t="shared" si="22"/>
        <v>70.91</v>
      </c>
      <c r="F119" s="131">
        <f t="shared" si="22"/>
        <v>43.870000000000005</v>
      </c>
      <c r="G119" s="131">
        <f t="shared" si="22"/>
        <v>183.51</v>
      </c>
      <c r="H119" s="131">
        <f t="shared" si="22"/>
        <v>1443.18</v>
      </c>
      <c r="I119" s="62"/>
      <c r="J119" s="120">
        <f t="shared" si="24"/>
        <v>0.70909999999999995</v>
      </c>
      <c r="K119" s="120">
        <f t="shared" si="25"/>
        <v>0.65477611940298519</v>
      </c>
      <c r="L119" s="120">
        <f t="shared" si="26"/>
        <v>0.73403999999999991</v>
      </c>
      <c r="M119" s="120">
        <f t="shared" si="27"/>
        <v>0.72159000000000006</v>
      </c>
      <c r="N119" s="121"/>
      <c r="O119" s="120">
        <f t="shared" si="28"/>
        <v>0.2014516553721642</v>
      </c>
      <c r="P119" s="120">
        <f t="shared" si="29"/>
        <v>0.27875102204853175</v>
      </c>
      <c r="Q119" s="120">
        <f t="shared" si="30"/>
        <v>0.51244148339084516</v>
      </c>
    </row>
    <row r="120" spans="1:17" x14ac:dyDescent="0.3">
      <c r="A120" s="186" t="s">
        <v>9</v>
      </c>
      <c r="B120" s="186"/>
      <c r="C120" s="186"/>
      <c r="D120" s="122">
        <f t="shared" si="23"/>
        <v>15.573333333333332</v>
      </c>
      <c r="E120" s="131">
        <f t="shared" si="22"/>
        <v>63.72</v>
      </c>
      <c r="F120" s="131">
        <f t="shared" si="22"/>
        <v>45.56</v>
      </c>
      <c r="G120" s="131">
        <f t="shared" si="22"/>
        <v>186.88</v>
      </c>
      <c r="H120" s="131">
        <f t="shared" si="22"/>
        <v>1438.3200000000002</v>
      </c>
      <c r="I120" s="62"/>
      <c r="J120" s="120">
        <f t="shared" si="24"/>
        <v>0.63719999999999999</v>
      </c>
      <c r="K120" s="120">
        <f t="shared" si="25"/>
        <v>0.68</v>
      </c>
      <c r="L120" s="120">
        <f t="shared" si="26"/>
        <v>0.74751999999999996</v>
      </c>
      <c r="M120" s="120">
        <f t="shared" si="27"/>
        <v>0.71916000000000013</v>
      </c>
      <c r="N120" s="121"/>
      <c r="O120" s="120">
        <f t="shared" si="28"/>
        <v>0.18163690972801597</v>
      </c>
      <c r="P120" s="120">
        <f t="shared" si="29"/>
        <v>0.29046748984926857</v>
      </c>
      <c r="Q120" s="120">
        <f t="shared" si="30"/>
        <v>0.52361532899493846</v>
      </c>
    </row>
    <row r="121" spans="1:17" x14ac:dyDescent="0.3">
      <c r="A121" s="186" t="s">
        <v>10</v>
      </c>
      <c r="B121" s="186"/>
      <c r="C121" s="186"/>
      <c r="D121" s="122">
        <f t="shared" si="23"/>
        <v>15.532499999999999</v>
      </c>
      <c r="E121" s="131">
        <f t="shared" si="22"/>
        <v>75.31</v>
      </c>
      <c r="F121" s="131">
        <f t="shared" si="22"/>
        <v>42.05</v>
      </c>
      <c r="G121" s="131">
        <f t="shared" si="22"/>
        <v>186.39</v>
      </c>
      <c r="H121" s="131">
        <f t="shared" si="22"/>
        <v>1445.44</v>
      </c>
      <c r="I121" s="62"/>
      <c r="J121" s="120">
        <f t="shared" si="24"/>
        <v>0.75309999999999999</v>
      </c>
      <c r="K121" s="120">
        <f t="shared" si="25"/>
        <v>0.62761194029850742</v>
      </c>
      <c r="L121" s="120">
        <f t="shared" si="26"/>
        <v>0.74556</v>
      </c>
      <c r="M121" s="120">
        <f t="shared" si="27"/>
        <v>0.72272000000000003</v>
      </c>
      <c r="N121" s="121"/>
      <c r="O121" s="120">
        <f t="shared" si="28"/>
        <v>0.21361730684082353</v>
      </c>
      <c r="P121" s="120">
        <f t="shared" si="29"/>
        <v>0.26676894232897935</v>
      </c>
      <c r="Q121" s="120">
        <f t="shared" si="30"/>
        <v>0.51966992749612573</v>
      </c>
    </row>
    <row r="122" spans="1:17" x14ac:dyDescent="0.3">
      <c r="A122" s="186" t="s">
        <v>490</v>
      </c>
      <c r="B122" s="186"/>
      <c r="C122" s="186"/>
      <c r="D122" s="122">
        <f t="shared" si="23"/>
        <v>15.274166666666668</v>
      </c>
      <c r="E122" s="131">
        <f t="shared" si="22"/>
        <v>71.740000000000009</v>
      </c>
      <c r="F122" s="131">
        <f t="shared" si="22"/>
        <v>44.629999999999995</v>
      </c>
      <c r="G122" s="131">
        <f t="shared" si="22"/>
        <v>183.29000000000002</v>
      </c>
      <c r="H122" s="131">
        <f t="shared" si="22"/>
        <v>1451.96</v>
      </c>
      <c r="I122" s="62"/>
      <c r="J122" s="120">
        <f t="shared" si="24"/>
        <v>0.71740000000000004</v>
      </c>
      <c r="K122" s="120">
        <f t="shared" si="25"/>
        <v>0.66611940298507455</v>
      </c>
      <c r="L122" s="120">
        <f t="shared" si="26"/>
        <v>0.73316000000000003</v>
      </c>
      <c r="M122" s="120">
        <f t="shared" si="27"/>
        <v>0.72598000000000007</v>
      </c>
      <c r="N122" s="121"/>
      <c r="O122" s="120">
        <f t="shared" si="28"/>
        <v>0.20257720598363591</v>
      </c>
      <c r="P122" s="120">
        <f t="shared" si="29"/>
        <v>0.28186527177057219</v>
      </c>
      <c r="Q122" s="120">
        <f t="shared" si="30"/>
        <v>0.50873212760682118</v>
      </c>
    </row>
    <row r="123" spans="1:17" x14ac:dyDescent="0.3">
      <c r="A123" s="186" t="s">
        <v>48</v>
      </c>
      <c r="B123" s="186"/>
      <c r="C123" s="186"/>
      <c r="D123" s="122">
        <f t="shared" si="23"/>
        <v>15.298333333333332</v>
      </c>
      <c r="E123" s="131">
        <f t="shared" si="22"/>
        <v>68.48</v>
      </c>
      <c r="F123" s="131">
        <f t="shared" si="22"/>
        <v>43.540000000000006</v>
      </c>
      <c r="G123" s="131">
        <f t="shared" si="22"/>
        <v>183.57999999999998</v>
      </c>
      <c r="H123" s="131">
        <f t="shared" si="22"/>
        <v>1423.17</v>
      </c>
      <c r="I123" s="62"/>
      <c r="J123" s="120">
        <f t="shared" si="24"/>
        <v>0.68480000000000008</v>
      </c>
      <c r="K123" s="120">
        <f t="shared" si="25"/>
        <v>0.6498507462686568</v>
      </c>
      <c r="L123" s="120">
        <f t="shared" si="26"/>
        <v>0.73431999999999997</v>
      </c>
      <c r="M123" s="120">
        <f t="shared" si="27"/>
        <v>0.71158500000000002</v>
      </c>
      <c r="N123" s="121"/>
      <c r="O123" s="120">
        <f t="shared" si="28"/>
        <v>0.19728352902323684</v>
      </c>
      <c r="P123" s="120">
        <f t="shared" si="29"/>
        <v>0.2805439968520978</v>
      </c>
      <c r="Q123" s="120">
        <f t="shared" si="30"/>
        <v>0.5198447128593211</v>
      </c>
    </row>
  </sheetData>
  <mergeCells count="142">
    <mergeCell ref="A9:C9"/>
    <mergeCell ref="A10:C10"/>
    <mergeCell ref="A11:C11"/>
    <mergeCell ref="A12:C12"/>
    <mergeCell ref="A13:C13"/>
    <mergeCell ref="A14:C14"/>
    <mergeCell ref="A2:Q2"/>
    <mergeCell ref="A4:C4"/>
    <mergeCell ref="A6:Q6"/>
    <mergeCell ref="A7:C8"/>
    <mergeCell ref="D7:D8"/>
    <mergeCell ref="E7:G7"/>
    <mergeCell ref="H7:H8"/>
    <mergeCell ref="J7:M7"/>
    <mergeCell ref="O7:Q7"/>
    <mergeCell ref="A15:C15"/>
    <mergeCell ref="A16:C16"/>
    <mergeCell ref="A17:C17"/>
    <mergeCell ref="A18:C18"/>
    <mergeCell ref="A19:C19"/>
    <mergeCell ref="A20:C20"/>
    <mergeCell ref="A26:C26"/>
    <mergeCell ref="A27:C27"/>
    <mergeCell ref="A28:C28"/>
    <mergeCell ref="A29:C29"/>
    <mergeCell ref="A30:C30"/>
    <mergeCell ref="A31:C31"/>
    <mergeCell ref="A21:C21"/>
    <mergeCell ref="A23:Q23"/>
    <mergeCell ref="A24:C25"/>
    <mergeCell ref="D24:D25"/>
    <mergeCell ref="E24:G24"/>
    <mergeCell ref="H24:H25"/>
    <mergeCell ref="J24:M24"/>
    <mergeCell ref="O24:Q24"/>
    <mergeCell ref="A32:C32"/>
    <mergeCell ref="A33:C33"/>
    <mergeCell ref="A34:C34"/>
    <mergeCell ref="A35:C35"/>
    <mergeCell ref="A36:C36"/>
    <mergeCell ref="A37:C37"/>
    <mergeCell ref="A43:C43"/>
    <mergeCell ref="A44:C44"/>
    <mergeCell ref="A45:C45"/>
    <mergeCell ref="A46:C46"/>
    <mergeCell ref="A47:C47"/>
    <mergeCell ref="A48:C48"/>
    <mergeCell ref="A38:C38"/>
    <mergeCell ref="A40:Q40"/>
    <mergeCell ref="A41:C42"/>
    <mergeCell ref="D41:D42"/>
    <mergeCell ref="E41:G41"/>
    <mergeCell ref="H41:H42"/>
    <mergeCell ref="J41:M41"/>
    <mergeCell ref="O41:Q41"/>
    <mergeCell ref="A49:C49"/>
    <mergeCell ref="A50:C50"/>
    <mergeCell ref="A51:C51"/>
    <mergeCell ref="A52:C52"/>
    <mergeCell ref="A53:C53"/>
    <mergeCell ref="A54:C54"/>
    <mergeCell ref="A60:C60"/>
    <mergeCell ref="A61:C61"/>
    <mergeCell ref="A62:C62"/>
    <mergeCell ref="A63:C63"/>
    <mergeCell ref="A64:C64"/>
    <mergeCell ref="A65:C65"/>
    <mergeCell ref="A55:C55"/>
    <mergeCell ref="A57:Q57"/>
    <mergeCell ref="A58:C59"/>
    <mergeCell ref="D58:D59"/>
    <mergeCell ref="E58:G58"/>
    <mergeCell ref="H58:H59"/>
    <mergeCell ref="J58:M58"/>
    <mergeCell ref="O58:Q58"/>
    <mergeCell ref="A66:C66"/>
    <mergeCell ref="A67:C67"/>
    <mergeCell ref="A68:C68"/>
    <mergeCell ref="A69:C69"/>
    <mergeCell ref="A70:C70"/>
    <mergeCell ref="A71:C71"/>
    <mergeCell ref="A77:C77"/>
    <mergeCell ref="A78:C78"/>
    <mergeCell ref="A79:C79"/>
    <mergeCell ref="A80:C80"/>
    <mergeCell ref="A81:C81"/>
    <mergeCell ref="A82:C82"/>
    <mergeCell ref="A72:C72"/>
    <mergeCell ref="A74:Q74"/>
    <mergeCell ref="A75:C76"/>
    <mergeCell ref="D75:D76"/>
    <mergeCell ref="E75:G75"/>
    <mergeCell ref="H75:H76"/>
    <mergeCell ref="J75:M75"/>
    <mergeCell ref="O75:Q75"/>
    <mergeCell ref="A83:C83"/>
    <mergeCell ref="A84:C84"/>
    <mergeCell ref="A85:C85"/>
    <mergeCell ref="A86:C86"/>
    <mergeCell ref="A87:C87"/>
    <mergeCell ref="A88:C88"/>
    <mergeCell ref="A94:C94"/>
    <mergeCell ref="A95:C95"/>
    <mergeCell ref="A96:C96"/>
    <mergeCell ref="A97:C97"/>
    <mergeCell ref="A98:C98"/>
    <mergeCell ref="A99:C99"/>
    <mergeCell ref="A89:C89"/>
    <mergeCell ref="A91:Q91"/>
    <mergeCell ref="A92:C93"/>
    <mergeCell ref="D92:D93"/>
    <mergeCell ref="E92:G92"/>
    <mergeCell ref="H92:H93"/>
    <mergeCell ref="J92:M92"/>
    <mergeCell ref="O92:Q92"/>
    <mergeCell ref="A100:C100"/>
    <mergeCell ref="A101:C101"/>
    <mergeCell ref="A102:C102"/>
    <mergeCell ref="A103:C103"/>
    <mergeCell ref="A104:C104"/>
    <mergeCell ref="A105:C105"/>
    <mergeCell ref="A106:C106"/>
    <mergeCell ref="A108:Q108"/>
    <mergeCell ref="A109:C110"/>
    <mergeCell ref="D109:D110"/>
    <mergeCell ref="E109:G109"/>
    <mergeCell ref="H109:H110"/>
    <mergeCell ref="J109:M109"/>
    <mergeCell ref="O109:Q109"/>
    <mergeCell ref="A123:C123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verticalDpi="360" r:id="rId1"/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L46"/>
  <sheetViews>
    <sheetView view="pageBreakPreview" topLeftCell="A43" zoomScale="60" workbookViewId="0">
      <selection activeCell="P3" sqref="P3"/>
    </sheetView>
  </sheetViews>
  <sheetFormatPr defaultColWidth="9.33203125" defaultRowHeight="16.5" x14ac:dyDescent="0.3"/>
  <cols>
    <col min="1" max="1" width="5.6640625" style="3" customWidth="1"/>
    <col min="2" max="2" width="30.1640625" style="3" customWidth="1"/>
    <col min="3" max="3" width="11.1640625" style="3" customWidth="1"/>
    <col min="4" max="4" width="29.5" style="3" customWidth="1"/>
    <col min="5" max="5" width="8.6640625" style="3" customWidth="1"/>
    <col min="6" max="6" width="24" style="3" customWidth="1"/>
    <col min="7" max="7" width="8.5" style="3" customWidth="1"/>
    <col min="8" max="8" width="21.6640625" style="3" customWidth="1"/>
    <col min="9" max="9" width="8.6640625" style="3" customWidth="1"/>
    <col min="10" max="10" width="26" style="3" customWidth="1"/>
    <col min="11" max="11" width="9.33203125" style="3" customWidth="1"/>
    <col min="12" max="12" width="28.6640625" style="3" customWidth="1"/>
    <col min="13" max="1026" width="9.33203125" style="3" customWidth="1"/>
    <col min="1027" max="16384" width="9.33203125" style="38"/>
  </cols>
  <sheetData>
    <row r="1" spans="1:1026" x14ac:dyDescent="0.3">
      <c r="B1" s="4"/>
      <c r="C1" s="4"/>
      <c r="D1" s="4"/>
      <c r="E1" s="4"/>
      <c r="F1" s="4"/>
      <c r="G1" s="4"/>
      <c r="H1" s="4"/>
      <c r="I1" s="4"/>
      <c r="K1" s="5"/>
      <c r="M1" s="5" t="s">
        <v>622</v>
      </c>
    </row>
    <row r="2" spans="1:1026" ht="42" customHeight="1" x14ac:dyDescent="0.3">
      <c r="B2" s="200" t="s">
        <v>631</v>
      </c>
      <c r="C2" s="200"/>
      <c r="D2" s="200"/>
      <c r="E2" s="200"/>
      <c r="F2" s="200"/>
      <c r="G2" s="200"/>
      <c r="H2" s="200"/>
      <c r="I2" s="200"/>
      <c r="J2" s="201"/>
      <c r="K2" s="201"/>
      <c r="L2" s="200"/>
      <c r="M2" s="200"/>
    </row>
    <row r="3" spans="1:1026" x14ac:dyDescent="0.3">
      <c r="B3" s="197" t="s">
        <v>50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026" s="134" customFormat="1" x14ac:dyDescent="0.2">
      <c r="A4" s="133"/>
      <c r="B4" s="139" t="s">
        <v>51</v>
      </c>
      <c r="C4" s="137">
        <f>SUM(C5:C10)</f>
        <v>81.210000000000008</v>
      </c>
      <c r="D4" s="139" t="s">
        <v>52</v>
      </c>
      <c r="E4" s="137">
        <f>SUM(E5:E10)</f>
        <v>107.4</v>
      </c>
      <c r="F4" s="139" t="s">
        <v>53</v>
      </c>
      <c r="G4" s="137">
        <f>SUM(G5:G10)</f>
        <v>127.35</v>
      </c>
      <c r="H4" s="139" t="s">
        <v>54</v>
      </c>
      <c r="I4" s="137">
        <f>SUM(I5:I10)</f>
        <v>173.68</v>
      </c>
      <c r="J4" s="139" t="s">
        <v>55</v>
      </c>
      <c r="K4" s="137">
        <f>SUM(K5:K10)</f>
        <v>81.210000000000008</v>
      </c>
      <c r="L4" s="139" t="s">
        <v>556</v>
      </c>
      <c r="M4" s="137">
        <f>SUM(M5:M10)</f>
        <v>135.28</v>
      </c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  <c r="NX4" s="133"/>
      <c r="NY4" s="133"/>
      <c r="NZ4" s="133"/>
      <c r="OA4" s="133"/>
      <c r="OB4" s="133"/>
      <c r="OC4" s="133"/>
      <c r="OD4" s="133"/>
      <c r="OE4" s="133"/>
      <c r="OF4" s="133"/>
      <c r="OG4" s="133"/>
      <c r="OH4" s="133"/>
      <c r="OI4" s="133"/>
      <c r="OJ4" s="133"/>
      <c r="OK4" s="133"/>
      <c r="OL4" s="133"/>
      <c r="OM4" s="133"/>
      <c r="ON4" s="133"/>
      <c r="OO4" s="133"/>
      <c r="OP4" s="133"/>
      <c r="OQ4" s="133"/>
      <c r="OR4" s="133"/>
      <c r="OS4" s="133"/>
      <c r="OT4" s="133"/>
      <c r="OU4" s="133"/>
      <c r="OV4" s="133"/>
      <c r="OW4" s="133"/>
      <c r="OX4" s="133"/>
      <c r="OY4" s="133"/>
      <c r="OZ4" s="133"/>
      <c r="PA4" s="133"/>
      <c r="PB4" s="133"/>
      <c r="PC4" s="133"/>
      <c r="PD4" s="133"/>
      <c r="PE4" s="133"/>
      <c r="PF4" s="133"/>
      <c r="PG4" s="133"/>
      <c r="PH4" s="133"/>
      <c r="PI4" s="133"/>
      <c r="PJ4" s="133"/>
      <c r="PK4" s="133"/>
      <c r="PL4" s="133"/>
      <c r="PM4" s="133"/>
      <c r="PN4" s="133"/>
      <c r="PO4" s="133"/>
      <c r="PP4" s="133"/>
      <c r="PQ4" s="133"/>
      <c r="PR4" s="133"/>
      <c r="PS4" s="133"/>
      <c r="PT4" s="133"/>
      <c r="PU4" s="133"/>
      <c r="PV4" s="133"/>
      <c r="PW4" s="133"/>
      <c r="PX4" s="133"/>
      <c r="PY4" s="133"/>
      <c r="PZ4" s="133"/>
      <c r="QA4" s="133"/>
      <c r="QB4" s="133"/>
      <c r="QC4" s="133"/>
      <c r="QD4" s="133"/>
      <c r="QE4" s="133"/>
      <c r="QF4" s="133"/>
      <c r="QG4" s="133"/>
      <c r="QH4" s="133"/>
      <c r="QI4" s="133"/>
      <c r="QJ4" s="133"/>
      <c r="QK4" s="133"/>
      <c r="QL4" s="133"/>
      <c r="QM4" s="133"/>
      <c r="QN4" s="133"/>
      <c r="QO4" s="133"/>
      <c r="QP4" s="133"/>
      <c r="QQ4" s="133"/>
      <c r="QR4" s="133"/>
      <c r="QS4" s="133"/>
      <c r="QT4" s="133"/>
      <c r="QU4" s="133"/>
      <c r="QV4" s="133"/>
      <c r="QW4" s="133"/>
      <c r="QX4" s="133"/>
      <c r="QY4" s="133"/>
      <c r="QZ4" s="133"/>
      <c r="RA4" s="133"/>
      <c r="RB4" s="133"/>
      <c r="RC4" s="133"/>
      <c r="RD4" s="133"/>
      <c r="RE4" s="133"/>
      <c r="RF4" s="133"/>
      <c r="RG4" s="133"/>
      <c r="RH4" s="133"/>
      <c r="RI4" s="133"/>
      <c r="RJ4" s="133"/>
      <c r="RK4" s="133"/>
      <c r="RL4" s="133"/>
      <c r="RM4" s="133"/>
      <c r="RN4" s="133"/>
      <c r="RO4" s="133"/>
      <c r="RP4" s="133"/>
      <c r="RQ4" s="133"/>
      <c r="RR4" s="133"/>
      <c r="RS4" s="133"/>
      <c r="RT4" s="133"/>
      <c r="RU4" s="133"/>
      <c r="RV4" s="133"/>
      <c r="RW4" s="133"/>
      <c r="RX4" s="133"/>
      <c r="RY4" s="133"/>
      <c r="RZ4" s="133"/>
      <c r="SA4" s="133"/>
      <c r="SB4" s="133"/>
      <c r="SC4" s="133"/>
      <c r="SD4" s="133"/>
      <c r="SE4" s="133"/>
      <c r="SF4" s="133"/>
      <c r="SG4" s="133"/>
      <c r="SH4" s="133"/>
      <c r="SI4" s="133"/>
      <c r="SJ4" s="133"/>
      <c r="SK4" s="133"/>
      <c r="SL4" s="133"/>
      <c r="SM4" s="133"/>
      <c r="SN4" s="133"/>
      <c r="SO4" s="133"/>
      <c r="SP4" s="133"/>
      <c r="SQ4" s="133"/>
      <c r="SR4" s="133"/>
      <c r="SS4" s="133"/>
      <c r="ST4" s="133"/>
      <c r="SU4" s="133"/>
      <c r="SV4" s="133"/>
      <c r="SW4" s="133"/>
      <c r="SX4" s="133"/>
      <c r="SY4" s="133"/>
      <c r="SZ4" s="133"/>
      <c r="TA4" s="133"/>
      <c r="TB4" s="133"/>
      <c r="TC4" s="133"/>
      <c r="TD4" s="133"/>
      <c r="TE4" s="133"/>
      <c r="TF4" s="133"/>
      <c r="TG4" s="133"/>
      <c r="TH4" s="133"/>
      <c r="TI4" s="133"/>
      <c r="TJ4" s="133"/>
      <c r="TK4" s="133"/>
      <c r="TL4" s="133"/>
      <c r="TM4" s="133"/>
      <c r="TN4" s="133"/>
      <c r="TO4" s="133"/>
      <c r="TP4" s="133"/>
      <c r="TQ4" s="133"/>
      <c r="TR4" s="133"/>
      <c r="TS4" s="133"/>
      <c r="TT4" s="133"/>
      <c r="TU4" s="133"/>
      <c r="TV4" s="133"/>
      <c r="TW4" s="133"/>
      <c r="TX4" s="133"/>
      <c r="TY4" s="133"/>
      <c r="TZ4" s="133"/>
      <c r="UA4" s="133"/>
      <c r="UB4" s="133"/>
      <c r="UC4" s="133"/>
      <c r="UD4" s="133"/>
      <c r="UE4" s="133"/>
      <c r="UF4" s="133"/>
      <c r="UG4" s="133"/>
      <c r="UH4" s="133"/>
      <c r="UI4" s="133"/>
      <c r="UJ4" s="133"/>
      <c r="UK4" s="133"/>
      <c r="UL4" s="133"/>
      <c r="UM4" s="133"/>
      <c r="UN4" s="133"/>
      <c r="UO4" s="133"/>
      <c r="UP4" s="133"/>
      <c r="UQ4" s="133"/>
      <c r="UR4" s="133"/>
      <c r="US4" s="133"/>
      <c r="UT4" s="133"/>
      <c r="UU4" s="133"/>
      <c r="UV4" s="133"/>
      <c r="UW4" s="133"/>
      <c r="UX4" s="133"/>
      <c r="UY4" s="133"/>
      <c r="UZ4" s="133"/>
      <c r="VA4" s="133"/>
      <c r="VB4" s="133"/>
      <c r="VC4" s="133"/>
      <c r="VD4" s="133"/>
      <c r="VE4" s="133"/>
      <c r="VF4" s="133"/>
      <c r="VG4" s="133"/>
      <c r="VH4" s="133"/>
      <c r="VI4" s="133"/>
      <c r="VJ4" s="133"/>
      <c r="VK4" s="133"/>
      <c r="VL4" s="133"/>
      <c r="VM4" s="133"/>
      <c r="VN4" s="133"/>
      <c r="VO4" s="133"/>
      <c r="VP4" s="133"/>
      <c r="VQ4" s="133"/>
      <c r="VR4" s="133"/>
      <c r="VS4" s="133"/>
      <c r="VT4" s="133"/>
      <c r="VU4" s="133"/>
      <c r="VV4" s="133"/>
      <c r="VW4" s="133"/>
      <c r="VX4" s="133"/>
      <c r="VY4" s="133"/>
      <c r="VZ4" s="133"/>
      <c r="WA4" s="133"/>
      <c r="WB4" s="133"/>
      <c r="WC4" s="133"/>
      <c r="WD4" s="133"/>
      <c r="WE4" s="133"/>
      <c r="WF4" s="133"/>
      <c r="WG4" s="133"/>
      <c r="WH4" s="133"/>
      <c r="WI4" s="133"/>
      <c r="WJ4" s="133"/>
      <c r="WK4" s="133"/>
      <c r="WL4" s="133"/>
      <c r="WM4" s="133"/>
      <c r="WN4" s="133"/>
      <c r="WO4" s="133"/>
      <c r="WP4" s="133"/>
      <c r="WQ4" s="133"/>
      <c r="WR4" s="133"/>
      <c r="WS4" s="133"/>
      <c r="WT4" s="133"/>
      <c r="WU4" s="133"/>
      <c r="WV4" s="133"/>
      <c r="WW4" s="133"/>
      <c r="WX4" s="133"/>
      <c r="WY4" s="133"/>
      <c r="WZ4" s="133"/>
      <c r="XA4" s="133"/>
      <c r="XB4" s="133"/>
      <c r="XC4" s="133"/>
      <c r="XD4" s="133"/>
      <c r="XE4" s="133"/>
      <c r="XF4" s="133"/>
      <c r="XG4" s="133"/>
      <c r="XH4" s="133"/>
      <c r="XI4" s="133"/>
      <c r="XJ4" s="133"/>
      <c r="XK4" s="133"/>
      <c r="XL4" s="133"/>
      <c r="XM4" s="133"/>
      <c r="XN4" s="133"/>
      <c r="XO4" s="133"/>
      <c r="XP4" s="133"/>
      <c r="XQ4" s="133"/>
      <c r="XR4" s="133"/>
      <c r="XS4" s="133"/>
      <c r="XT4" s="133"/>
      <c r="XU4" s="133"/>
      <c r="XV4" s="133"/>
      <c r="XW4" s="133"/>
      <c r="XX4" s="133"/>
      <c r="XY4" s="133"/>
      <c r="XZ4" s="133"/>
      <c r="YA4" s="133"/>
      <c r="YB4" s="133"/>
      <c r="YC4" s="133"/>
      <c r="YD4" s="133"/>
      <c r="YE4" s="133"/>
      <c r="YF4" s="133"/>
      <c r="YG4" s="133"/>
      <c r="YH4" s="133"/>
      <c r="YI4" s="133"/>
      <c r="YJ4" s="133"/>
      <c r="YK4" s="133"/>
      <c r="YL4" s="133"/>
      <c r="YM4" s="133"/>
      <c r="YN4" s="133"/>
      <c r="YO4" s="133"/>
      <c r="YP4" s="133"/>
      <c r="YQ4" s="133"/>
      <c r="YR4" s="133"/>
      <c r="YS4" s="133"/>
      <c r="YT4" s="133"/>
      <c r="YU4" s="133"/>
      <c r="YV4" s="133"/>
      <c r="YW4" s="133"/>
      <c r="YX4" s="133"/>
      <c r="YY4" s="133"/>
      <c r="YZ4" s="133"/>
      <c r="ZA4" s="133"/>
      <c r="ZB4" s="133"/>
      <c r="ZC4" s="133"/>
      <c r="ZD4" s="133"/>
      <c r="ZE4" s="133"/>
      <c r="ZF4" s="133"/>
      <c r="ZG4" s="133"/>
      <c r="ZH4" s="133"/>
      <c r="ZI4" s="133"/>
      <c r="ZJ4" s="133"/>
      <c r="ZK4" s="133"/>
      <c r="ZL4" s="133"/>
      <c r="ZM4" s="133"/>
      <c r="ZN4" s="133"/>
      <c r="ZO4" s="133"/>
      <c r="ZP4" s="133"/>
      <c r="ZQ4" s="133"/>
      <c r="ZR4" s="133"/>
      <c r="ZS4" s="133"/>
      <c r="ZT4" s="133"/>
      <c r="ZU4" s="133"/>
      <c r="ZV4" s="133"/>
      <c r="ZW4" s="133"/>
      <c r="ZX4" s="133"/>
      <c r="ZY4" s="133"/>
      <c r="ZZ4" s="133"/>
      <c r="AAA4" s="133"/>
      <c r="AAB4" s="133"/>
      <c r="AAC4" s="133"/>
      <c r="AAD4" s="133"/>
      <c r="AAE4" s="133"/>
      <c r="AAF4" s="133"/>
      <c r="AAG4" s="133"/>
      <c r="AAH4" s="133"/>
      <c r="AAI4" s="133"/>
      <c r="AAJ4" s="133"/>
      <c r="AAK4" s="133"/>
      <c r="AAL4" s="133"/>
      <c r="AAM4" s="133"/>
      <c r="AAN4" s="133"/>
      <c r="AAO4" s="133"/>
      <c r="AAP4" s="133"/>
      <c r="AAQ4" s="133"/>
      <c r="AAR4" s="133"/>
      <c r="AAS4" s="133"/>
      <c r="AAT4" s="133"/>
      <c r="AAU4" s="133"/>
      <c r="AAV4" s="133"/>
      <c r="AAW4" s="133"/>
      <c r="AAX4" s="133"/>
      <c r="AAY4" s="133"/>
      <c r="AAZ4" s="133"/>
      <c r="ABA4" s="133"/>
      <c r="ABB4" s="133"/>
      <c r="ABC4" s="133"/>
      <c r="ABD4" s="133"/>
      <c r="ABE4" s="133"/>
      <c r="ABF4" s="133"/>
      <c r="ABG4" s="133"/>
      <c r="ABH4" s="133"/>
      <c r="ABI4" s="133"/>
      <c r="ABJ4" s="133"/>
      <c r="ABK4" s="133"/>
      <c r="ABL4" s="133"/>
      <c r="ABM4" s="133"/>
      <c r="ABN4" s="133"/>
      <c r="ABO4" s="133"/>
      <c r="ABP4" s="133"/>
      <c r="ABQ4" s="133"/>
      <c r="ABR4" s="133"/>
      <c r="ABS4" s="133"/>
      <c r="ABT4" s="133"/>
      <c r="ABU4" s="133"/>
      <c r="ABV4" s="133"/>
      <c r="ABW4" s="133"/>
      <c r="ABX4" s="133"/>
      <c r="ABY4" s="133"/>
      <c r="ABZ4" s="133"/>
      <c r="ACA4" s="133"/>
      <c r="ACB4" s="133"/>
      <c r="ACC4" s="133"/>
      <c r="ACD4" s="133"/>
      <c r="ACE4" s="133"/>
      <c r="ACF4" s="133"/>
      <c r="ACG4" s="133"/>
      <c r="ACH4" s="133"/>
      <c r="ACI4" s="133"/>
      <c r="ACJ4" s="133"/>
      <c r="ACK4" s="133"/>
      <c r="ACL4" s="133"/>
      <c r="ACM4" s="133"/>
      <c r="ACN4" s="133"/>
      <c r="ACO4" s="133"/>
      <c r="ACP4" s="133"/>
      <c r="ACQ4" s="133"/>
      <c r="ACR4" s="133"/>
      <c r="ACS4" s="133"/>
      <c r="ACT4" s="133"/>
      <c r="ACU4" s="133"/>
      <c r="ACV4" s="133"/>
      <c r="ACW4" s="133"/>
      <c r="ACX4" s="133"/>
      <c r="ACY4" s="133"/>
      <c r="ACZ4" s="133"/>
      <c r="ADA4" s="133"/>
      <c r="ADB4" s="133"/>
      <c r="ADC4" s="133"/>
      <c r="ADD4" s="133"/>
      <c r="ADE4" s="133"/>
      <c r="ADF4" s="133"/>
      <c r="ADG4" s="133"/>
      <c r="ADH4" s="133"/>
      <c r="ADI4" s="133"/>
      <c r="ADJ4" s="133"/>
      <c r="ADK4" s="133"/>
      <c r="ADL4" s="133"/>
      <c r="ADM4" s="133"/>
      <c r="ADN4" s="133"/>
      <c r="ADO4" s="133"/>
      <c r="ADP4" s="133"/>
      <c r="ADQ4" s="133"/>
      <c r="ADR4" s="133"/>
      <c r="ADS4" s="133"/>
      <c r="ADT4" s="133"/>
      <c r="ADU4" s="133"/>
      <c r="ADV4" s="133"/>
      <c r="ADW4" s="133"/>
      <c r="ADX4" s="133"/>
      <c r="ADY4" s="133"/>
      <c r="ADZ4" s="133"/>
      <c r="AEA4" s="133"/>
      <c r="AEB4" s="133"/>
      <c r="AEC4" s="133"/>
      <c r="AED4" s="133"/>
      <c r="AEE4" s="133"/>
      <c r="AEF4" s="133"/>
      <c r="AEG4" s="133"/>
      <c r="AEH4" s="133"/>
      <c r="AEI4" s="133"/>
      <c r="AEJ4" s="133"/>
      <c r="AEK4" s="133"/>
      <c r="AEL4" s="133"/>
      <c r="AEM4" s="133"/>
      <c r="AEN4" s="133"/>
      <c r="AEO4" s="133"/>
      <c r="AEP4" s="133"/>
      <c r="AEQ4" s="133"/>
      <c r="AER4" s="133"/>
      <c r="AES4" s="133"/>
      <c r="AET4" s="133"/>
      <c r="AEU4" s="133"/>
      <c r="AEV4" s="133"/>
      <c r="AEW4" s="133"/>
      <c r="AEX4" s="133"/>
      <c r="AEY4" s="133"/>
      <c r="AEZ4" s="133"/>
      <c r="AFA4" s="133"/>
      <c r="AFB4" s="133"/>
      <c r="AFC4" s="133"/>
      <c r="AFD4" s="133"/>
      <c r="AFE4" s="133"/>
      <c r="AFF4" s="133"/>
      <c r="AFG4" s="133"/>
      <c r="AFH4" s="133"/>
      <c r="AFI4" s="133"/>
      <c r="AFJ4" s="133"/>
      <c r="AFK4" s="133"/>
      <c r="AFL4" s="133"/>
      <c r="AFM4" s="133"/>
      <c r="AFN4" s="133"/>
      <c r="AFO4" s="133"/>
      <c r="AFP4" s="133"/>
      <c r="AFQ4" s="133"/>
      <c r="AFR4" s="133"/>
      <c r="AFS4" s="133"/>
      <c r="AFT4" s="133"/>
      <c r="AFU4" s="133"/>
      <c r="AFV4" s="133"/>
      <c r="AFW4" s="133"/>
      <c r="AFX4" s="133"/>
      <c r="AFY4" s="133"/>
      <c r="AFZ4" s="133"/>
      <c r="AGA4" s="133"/>
      <c r="AGB4" s="133"/>
      <c r="AGC4" s="133"/>
      <c r="AGD4" s="133"/>
      <c r="AGE4" s="133"/>
      <c r="AGF4" s="133"/>
      <c r="AGG4" s="133"/>
      <c r="AGH4" s="133"/>
      <c r="AGI4" s="133"/>
      <c r="AGJ4" s="133"/>
      <c r="AGK4" s="133"/>
      <c r="AGL4" s="133"/>
      <c r="AGM4" s="133"/>
      <c r="AGN4" s="133"/>
      <c r="AGO4" s="133"/>
      <c r="AGP4" s="133"/>
      <c r="AGQ4" s="133"/>
      <c r="AGR4" s="133"/>
      <c r="AGS4" s="133"/>
      <c r="AGT4" s="133"/>
      <c r="AGU4" s="133"/>
      <c r="AGV4" s="133"/>
      <c r="AGW4" s="133"/>
      <c r="AGX4" s="133"/>
      <c r="AGY4" s="133"/>
      <c r="AGZ4" s="133"/>
      <c r="AHA4" s="133"/>
      <c r="AHB4" s="133"/>
      <c r="AHC4" s="133"/>
      <c r="AHD4" s="133"/>
      <c r="AHE4" s="133"/>
      <c r="AHF4" s="133"/>
      <c r="AHG4" s="133"/>
      <c r="AHH4" s="133"/>
      <c r="AHI4" s="133"/>
      <c r="AHJ4" s="133"/>
      <c r="AHK4" s="133"/>
      <c r="AHL4" s="133"/>
      <c r="AHM4" s="133"/>
      <c r="AHN4" s="133"/>
      <c r="AHO4" s="133"/>
      <c r="AHP4" s="133"/>
      <c r="AHQ4" s="133"/>
      <c r="AHR4" s="133"/>
      <c r="AHS4" s="133"/>
      <c r="AHT4" s="133"/>
      <c r="AHU4" s="133"/>
      <c r="AHV4" s="133"/>
      <c r="AHW4" s="133"/>
      <c r="AHX4" s="133"/>
      <c r="AHY4" s="133"/>
      <c r="AHZ4" s="133"/>
      <c r="AIA4" s="133"/>
      <c r="AIB4" s="133"/>
      <c r="AIC4" s="133"/>
      <c r="AID4" s="133"/>
      <c r="AIE4" s="133"/>
      <c r="AIF4" s="133"/>
      <c r="AIG4" s="133"/>
      <c r="AIH4" s="133"/>
      <c r="AII4" s="133"/>
      <c r="AIJ4" s="133"/>
      <c r="AIK4" s="133"/>
      <c r="AIL4" s="133"/>
      <c r="AIM4" s="133"/>
      <c r="AIN4" s="133"/>
      <c r="AIO4" s="133"/>
      <c r="AIP4" s="133"/>
      <c r="AIQ4" s="133"/>
      <c r="AIR4" s="133"/>
      <c r="AIS4" s="133"/>
      <c r="AIT4" s="133"/>
      <c r="AIU4" s="133"/>
      <c r="AIV4" s="133"/>
      <c r="AIW4" s="133"/>
      <c r="AIX4" s="133"/>
      <c r="AIY4" s="133"/>
      <c r="AIZ4" s="133"/>
      <c r="AJA4" s="133"/>
      <c r="AJB4" s="133"/>
      <c r="AJC4" s="133"/>
      <c r="AJD4" s="133"/>
      <c r="AJE4" s="133"/>
      <c r="AJF4" s="133"/>
      <c r="AJG4" s="133"/>
      <c r="AJH4" s="133"/>
      <c r="AJI4" s="133"/>
      <c r="AJJ4" s="133"/>
      <c r="AJK4" s="133"/>
      <c r="AJL4" s="133"/>
      <c r="AJM4" s="133"/>
      <c r="AJN4" s="133"/>
      <c r="AJO4" s="133"/>
      <c r="AJP4" s="133"/>
      <c r="AJQ4" s="133"/>
      <c r="AJR4" s="133"/>
      <c r="AJS4" s="133"/>
      <c r="AJT4" s="133"/>
      <c r="AJU4" s="133"/>
      <c r="AJV4" s="133"/>
      <c r="AJW4" s="133"/>
      <c r="AJX4" s="133"/>
      <c r="AJY4" s="133"/>
      <c r="AJZ4" s="133"/>
      <c r="AKA4" s="133"/>
      <c r="AKB4" s="133"/>
      <c r="AKC4" s="133"/>
      <c r="AKD4" s="133"/>
      <c r="AKE4" s="133"/>
      <c r="AKF4" s="133"/>
      <c r="AKG4" s="133"/>
      <c r="AKH4" s="133"/>
      <c r="AKI4" s="133"/>
      <c r="AKJ4" s="133"/>
      <c r="AKK4" s="133"/>
      <c r="AKL4" s="133"/>
      <c r="AKM4" s="133"/>
      <c r="AKN4" s="133"/>
      <c r="AKO4" s="133"/>
      <c r="AKP4" s="133"/>
      <c r="AKQ4" s="133"/>
      <c r="AKR4" s="133"/>
      <c r="AKS4" s="133"/>
      <c r="AKT4" s="133"/>
      <c r="AKU4" s="133"/>
      <c r="AKV4" s="133"/>
      <c r="AKW4" s="133"/>
      <c r="AKX4" s="133"/>
      <c r="AKY4" s="133"/>
      <c r="AKZ4" s="133"/>
      <c r="ALA4" s="133"/>
      <c r="ALB4" s="133"/>
      <c r="ALC4" s="133"/>
      <c r="ALD4" s="133"/>
      <c r="ALE4" s="133"/>
      <c r="ALF4" s="133"/>
      <c r="ALG4" s="133"/>
      <c r="ALH4" s="133"/>
      <c r="ALI4" s="133"/>
      <c r="ALJ4" s="133"/>
      <c r="ALK4" s="133"/>
      <c r="ALL4" s="133"/>
      <c r="ALM4" s="133"/>
      <c r="ALN4" s="133"/>
      <c r="ALO4" s="133"/>
      <c r="ALP4" s="133"/>
      <c r="ALQ4" s="133"/>
      <c r="ALR4" s="133"/>
      <c r="ALS4" s="133"/>
      <c r="ALT4" s="133"/>
      <c r="ALU4" s="133"/>
      <c r="ALV4" s="133"/>
      <c r="ALW4" s="133"/>
      <c r="ALX4" s="133"/>
      <c r="ALY4" s="133"/>
      <c r="ALZ4" s="133"/>
      <c r="AMA4" s="133"/>
      <c r="AMB4" s="133"/>
      <c r="AMC4" s="133"/>
      <c r="AMD4" s="133"/>
      <c r="AME4" s="133"/>
      <c r="AMF4" s="133"/>
      <c r="AMG4" s="133"/>
      <c r="AMH4" s="133"/>
      <c r="AMI4" s="133"/>
      <c r="AMJ4" s="133"/>
      <c r="AMK4" s="133"/>
      <c r="AML4" s="133"/>
    </row>
    <row r="5" spans="1:1026" s="1" customFormat="1" ht="33" x14ac:dyDescent="0.2">
      <c r="A5" s="6"/>
      <c r="B5" s="140" t="s">
        <v>567</v>
      </c>
      <c r="C5" s="141">
        <v>11.22</v>
      </c>
      <c r="D5" s="140" t="s">
        <v>40</v>
      </c>
      <c r="E5" s="141">
        <v>8.73</v>
      </c>
      <c r="F5" s="140" t="s">
        <v>580</v>
      </c>
      <c r="G5" s="141">
        <v>27.1</v>
      </c>
      <c r="H5" s="140" t="s">
        <v>40</v>
      </c>
      <c r="I5" s="141">
        <v>8.73</v>
      </c>
      <c r="J5" s="140" t="s">
        <v>567</v>
      </c>
      <c r="K5" s="141">
        <v>11.22</v>
      </c>
      <c r="L5" s="140" t="s">
        <v>580</v>
      </c>
      <c r="M5" s="141">
        <v>27.1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s="1" customFormat="1" ht="16.5" customHeight="1" x14ac:dyDescent="0.2">
      <c r="A6" s="6"/>
      <c r="B6" s="140" t="s">
        <v>568</v>
      </c>
      <c r="C6" s="141">
        <v>30.98</v>
      </c>
      <c r="D6" s="140" t="s">
        <v>575</v>
      </c>
      <c r="E6" s="141">
        <v>18.93</v>
      </c>
      <c r="F6" s="140" t="s">
        <v>581</v>
      </c>
      <c r="G6" s="141">
        <v>61.31</v>
      </c>
      <c r="H6" s="140" t="s">
        <v>586</v>
      </c>
      <c r="I6" s="141">
        <v>61.72</v>
      </c>
      <c r="J6" s="140" t="s">
        <v>568</v>
      </c>
      <c r="K6" s="141">
        <v>30.98</v>
      </c>
      <c r="L6" s="140" t="s">
        <v>596</v>
      </c>
      <c r="M6" s="141">
        <v>63.06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s="1" customFormat="1" ht="33" x14ac:dyDescent="0.2">
      <c r="A7" s="6"/>
      <c r="B7" s="140" t="s">
        <v>569</v>
      </c>
      <c r="C7" s="141">
        <v>14.97</v>
      </c>
      <c r="D7" s="140" t="s">
        <v>435</v>
      </c>
      <c r="E7" s="141">
        <v>44.17</v>
      </c>
      <c r="F7" s="140" t="s">
        <v>153</v>
      </c>
      <c r="G7" s="141">
        <v>4.96</v>
      </c>
      <c r="H7" s="140" t="s">
        <v>160</v>
      </c>
      <c r="I7" s="141">
        <v>47.83</v>
      </c>
      <c r="J7" s="140" t="s">
        <v>569</v>
      </c>
      <c r="K7" s="141">
        <v>14.97</v>
      </c>
      <c r="L7" s="140" t="s">
        <v>597</v>
      </c>
      <c r="M7" s="141">
        <v>13.58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s="1" customFormat="1" ht="16.5" customHeight="1" x14ac:dyDescent="0.2">
      <c r="A8" s="6"/>
      <c r="B8" s="140" t="s">
        <v>150</v>
      </c>
      <c r="C8" s="141">
        <v>20</v>
      </c>
      <c r="D8" s="140" t="s">
        <v>152</v>
      </c>
      <c r="E8" s="141">
        <v>27.5</v>
      </c>
      <c r="F8" s="140" t="s">
        <v>151</v>
      </c>
      <c r="G8" s="141">
        <v>29.94</v>
      </c>
      <c r="H8" s="140" t="s">
        <v>587</v>
      </c>
      <c r="I8" s="141">
        <v>28.43</v>
      </c>
      <c r="J8" s="140" t="s">
        <v>150</v>
      </c>
      <c r="K8" s="141">
        <v>20</v>
      </c>
      <c r="L8" s="140" t="s">
        <v>152</v>
      </c>
      <c r="M8" s="141">
        <v>27.5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</row>
    <row r="9" spans="1:1026" s="1" customFormat="1" ht="16.5" customHeight="1" x14ac:dyDescent="0.2">
      <c r="A9" s="6"/>
      <c r="B9" s="140" t="s">
        <v>570</v>
      </c>
      <c r="C9" s="141">
        <v>4.04</v>
      </c>
      <c r="D9" s="140" t="s">
        <v>576</v>
      </c>
      <c r="E9" s="141">
        <v>8.07</v>
      </c>
      <c r="F9" s="140" t="s">
        <v>570</v>
      </c>
      <c r="G9" s="141">
        <v>4.04</v>
      </c>
      <c r="H9" s="140" t="s">
        <v>588</v>
      </c>
      <c r="I9" s="141">
        <v>22.93</v>
      </c>
      <c r="J9" s="140" t="s">
        <v>570</v>
      </c>
      <c r="K9" s="141">
        <v>4.04</v>
      </c>
      <c r="L9" s="140" t="s">
        <v>570</v>
      </c>
      <c r="M9" s="141">
        <v>4.04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</row>
    <row r="10" spans="1:1026" s="1" customFormat="1" ht="49.5" x14ac:dyDescent="0.2">
      <c r="A10" s="6"/>
      <c r="B10" s="142"/>
      <c r="C10" s="138"/>
      <c r="D10" s="142"/>
      <c r="E10" s="136"/>
      <c r="F10" s="142"/>
      <c r="G10" s="136"/>
      <c r="H10" s="140" t="s">
        <v>570</v>
      </c>
      <c r="I10" s="141">
        <v>4.04</v>
      </c>
      <c r="J10" s="135"/>
      <c r="K10" s="136"/>
      <c r="L10" s="135"/>
      <c r="M10" s="13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</row>
    <row r="11" spans="1:1026" s="134" customFormat="1" ht="49.5" x14ac:dyDescent="0.2">
      <c r="A11" s="133"/>
      <c r="B11" s="139" t="s">
        <v>144</v>
      </c>
      <c r="C11" s="137">
        <f>SUM(C12:C14)</f>
        <v>33.83</v>
      </c>
      <c r="D11" s="139" t="s">
        <v>145</v>
      </c>
      <c r="E11" s="137">
        <f>SUM(E12:E14)</f>
        <v>33.83</v>
      </c>
      <c r="F11" s="139" t="s">
        <v>146</v>
      </c>
      <c r="G11" s="137">
        <f>SUM(G12:G14)</f>
        <v>33.83</v>
      </c>
      <c r="H11" s="139" t="s">
        <v>147</v>
      </c>
      <c r="I11" s="137">
        <f>SUM(I12:I14)</f>
        <v>33.83</v>
      </c>
      <c r="J11" s="139" t="s">
        <v>148</v>
      </c>
      <c r="K11" s="137">
        <f>SUM(K12:K14)</f>
        <v>33.83</v>
      </c>
      <c r="L11" s="139" t="s">
        <v>557</v>
      </c>
      <c r="M11" s="137">
        <f>SUM(M12:M14)</f>
        <v>33.83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  <c r="IW11" s="133"/>
      <c r="IX11" s="133"/>
      <c r="IY11" s="133"/>
      <c r="IZ11" s="133"/>
      <c r="JA11" s="133"/>
      <c r="JB11" s="133"/>
      <c r="JC11" s="133"/>
      <c r="JD11" s="133"/>
      <c r="JE11" s="133"/>
      <c r="JF11" s="133"/>
      <c r="JG11" s="133"/>
      <c r="JH11" s="133"/>
      <c r="JI11" s="133"/>
      <c r="JJ11" s="133"/>
      <c r="JK11" s="133"/>
      <c r="JL11" s="133"/>
      <c r="JM11" s="133"/>
      <c r="JN11" s="133"/>
      <c r="JO11" s="133"/>
      <c r="JP11" s="133"/>
      <c r="JQ11" s="133"/>
      <c r="JR11" s="133"/>
      <c r="JS11" s="133"/>
      <c r="JT11" s="133"/>
      <c r="JU11" s="133"/>
      <c r="JV11" s="133"/>
      <c r="JW11" s="133"/>
      <c r="JX11" s="133"/>
      <c r="JY11" s="133"/>
      <c r="JZ11" s="133"/>
      <c r="KA11" s="133"/>
      <c r="KB11" s="133"/>
      <c r="KC11" s="133"/>
      <c r="KD11" s="133"/>
      <c r="KE11" s="133"/>
      <c r="KF11" s="133"/>
      <c r="KG11" s="133"/>
      <c r="KH11" s="133"/>
      <c r="KI11" s="133"/>
      <c r="KJ11" s="133"/>
      <c r="KK11" s="133"/>
      <c r="KL11" s="133"/>
      <c r="KM11" s="133"/>
      <c r="KN11" s="133"/>
      <c r="KO11" s="133"/>
      <c r="KP11" s="133"/>
      <c r="KQ11" s="133"/>
      <c r="KR11" s="133"/>
      <c r="KS11" s="133"/>
      <c r="KT11" s="133"/>
      <c r="KU11" s="133"/>
      <c r="KV11" s="133"/>
      <c r="KW11" s="133"/>
      <c r="KX11" s="133"/>
      <c r="KY11" s="133"/>
      <c r="KZ11" s="133"/>
      <c r="LA11" s="133"/>
      <c r="LB11" s="133"/>
      <c r="LC11" s="133"/>
      <c r="LD11" s="133"/>
      <c r="LE11" s="133"/>
      <c r="LF11" s="133"/>
      <c r="LG11" s="133"/>
      <c r="LH11" s="133"/>
      <c r="LI11" s="133"/>
      <c r="LJ11" s="133"/>
      <c r="LK11" s="133"/>
      <c r="LL11" s="133"/>
      <c r="LM11" s="133"/>
      <c r="LN11" s="133"/>
      <c r="LO11" s="133"/>
      <c r="LP11" s="133"/>
      <c r="LQ11" s="133"/>
      <c r="LR11" s="133"/>
      <c r="LS11" s="133"/>
      <c r="LT11" s="133"/>
      <c r="LU11" s="133"/>
      <c r="LV11" s="133"/>
      <c r="LW11" s="133"/>
      <c r="LX11" s="133"/>
      <c r="LY11" s="133"/>
      <c r="LZ11" s="133"/>
      <c r="MA11" s="133"/>
      <c r="MB11" s="133"/>
      <c r="MC11" s="133"/>
      <c r="MD11" s="133"/>
      <c r="ME11" s="133"/>
      <c r="MF11" s="133"/>
      <c r="MG11" s="133"/>
      <c r="MH11" s="133"/>
      <c r="MI11" s="133"/>
      <c r="MJ11" s="133"/>
      <c r="MK11" s="133"/>
      <c r="ML11" s="133"/>
      <c r="MM11" s="133"/>
      <c r="MN11" s="133"/>
      <c r="MO11" s="133"/>
      <c r="MP11" s="133"/>
      <c r="MQ11" s="133"/>
      <c r="MR11" s="133"/>
      <c r="MS11" s="133"/>
      <c r="MT11" s="133"/>
      <c r="MU11" s="133"/>
      <c r="MV11" s="133"/>
      <c r="MW11" s="133"/>
      <c r="MX11" s="133"/>
      <c r="MY11" s="133"/>
      <c r="MZ11" s="133"/>
      <c r="NA11" s="133"/>
      <c r="NB11" s="133"/>
      <c r="NC11" s="133"/>
      <c r="ND11" s="133"/>
      <c r="NE11" s="133"/>
      <c r="NF11" s="133"/>
      <c r="NG11" s="133"/>
      <c r="NH11" s="133"/>
      <c r="NI11" s="133"/>
      <c r="NJ11" s="133"/>
      <c r="NK11" s="133"/>
      <c r="NL11" s="133"/>
      <c r="NM11" s="133"/>
      <c r="NN11" s="133"/>
      <c r="NO11" s="133"/>
      <c r="NP11" s="133"/>
      <c r="NQ11" s="133"/>
      <c r="NR11" s="133"/>
      <c r="NS11" s="133"/>
      <c r="NT11" s="133"/>
      <c r="NU11" s="133"/>
      <c r="NV11" s="133"/>
      <c r="NW11" s="133"/>
      <c r="NX11" s="133"/>
      <c r="NY11" s="133"/>
      <c r="NZ11" s="133"/>
      <c r="OA11" s="133"/>
      <c r="OB11" s="133"/>
      <c r="OC11" s="133"/>
      <c r="OD11" s="133"/>
      <c r="OE11" s="133"/>
      <c r="OF11" s="133"/>
      <c r="OG11" s="133"/>
      <c r="OH11" s="133"/>
      <c r="OI11" s="133"/>
      <c r="OJ11" s="133"/>
      <c r="OK11" s="133"/>
      <c r="OL11" s="133"/>
      <c r="OM11" s="133"/>
      <c r="ON11" s="133"/>
      <c r="OO11" s="133"/>
      <c r="OP11" s="133"/>
      <c r="OQ11" s="133"/>
      <c r="OR11" s="133"/>
      <c r="OS11" s="133"/>
      <c r="OT11" s="133"/>
      <c r="OU11" s="133"/>
      <c r="OV11" s="133"/>
      <c r="OW11" s="133"/>
      <c r="OX11" s="133"/>
      <c r="OY11" s="133"/>
      <c r="OZ11" s="133"/>
      <c r="PA11" s="133"/>
      <c r="PB11" s="133"/>
      <c r="PC11" s="133"/>
      <c r="PD11" s="133"/>
      <c r="PE11" s="133"/>
      <c r="PF11" s="133"/>
      <c r="PG11" s="133"/>
      <c r="PH11" s="133"/>
      <c r="PI11" s="133"/>
      <c r="PJ11" s="133"/>
      <c r="PK11" s="133"/>
      <c r="PL11" s="133"/>
      <c r="PM11" s="133"/>
      <c r="PN11" s="133"/>
      <c r="PO11" s="133"/>
      <c r="PP11" s="133"/>
      <c r="PQ11" s="133"/>
      <c r="PR11" s="133"/>
      <c r="PS11" s="133"/>
      <c r="PT11" s="133"/>
      <c r="PU11" s="133"/>
      <c r="PV11" s="133"/>
      <c r="PW11" s="133"/>
      <c r="PX11" s="133"/>
      <c r="PY11" s="133"/>
      <c r="PZ11" s="133"/>
      <c r="QA11" s="133"/>
      <c r="QB11" s="133"/>
      <c r="QC11" s="133"/>
      <c r="QD11" s="133"/>
      <c r="QE11" s="133"/>
      <c r="QF11" s="133"/>
      <c r="QG11" s="133"/>
      <c r="QH11" s="133"/>
      <c r="QI11" s="133"/>
      <c r="QJ11" s="133"/>
      <c r="QK11" s="133"/>
      <c r="QL11" s="133"/>
      <c r="QM11" s="133"/>
      <c r="QN11" s="133"/>
      <c r="QO11" s="133"/>
      <c r="QP11" s="133"/>
      <c r="QQ11" s="133"/>
      <c r="QR11" s="133"/>
      <c r="QS11" s="133"/>
      <c r="QT11" s="133"/>
      <c r="QU11" s="133"/>
      <c r="QV11" s="133"/>
      <c r="QW11" s="133"/>
      <c r="QX11" s="133"/>
      <c r="QY11" s="133"/>
      <c r="QZ11" s="133"/>
      <c r="RA11" s="133"/>
      <c r="RB11" s="133"/>
      <c r="RC11" s="133"/>
      <c r="RD11" s="133"/>
      <c r="RE11" s="133"/>
      <c r="RF11" s="133"/>
      <c r="RG11" s="133"/>
      <c r="RH11" s="133"/>
      <c r="RI11" s="133"/>
      <c r="RJ11" s="133"/>
      <c r="RK11" s="133"/>
      <c r="RL11" s="133"/>
      <c r="RM11" s="133"/>
      <c r="RN11" s="133"/>
      <c r="RO11" s="133"/>
      <c r="RP11" s="133"/>
      <c r="RQ11" s="133"/>
      <c r="RR11" s="133"/>
      <c r="RS11" s="133"/>
      <c r="RT11" s="133"/>
      <c r="RU11" s="133"/>
      <c r="RV11" s="133"/>
      <c r="RW11" s="133"/>
      <c r="RX11" s="133"/>
      <c r="RY11" s="133"/>
      <c r="RZ11" s="133"/>
      <c r="SA11" s="133"/>
      <c r="SB11" s="133"/>
      <c r="SC11" s="133"/>
      <c r="SD11" s="133"/>
      <c r="SE11" s="133"/>
      <c r="SF11" s="133"/>
      <c r="SG11" s="133"/>
      <c r="SH11" s="133"/>
      <c r="SI11" s="133"/>
      <c r="SJ11" s="133"/>
      <c r="SK11" s="133"/>
      <c r="SL11" s="133"/>
      <c r="SM11" s="133"/>
      <c r="SN11" s="133"/>
      <c r="SO11" s="133"/>
      <c r="SP11" s="133"/>
      <c r="SQ11" s="133"/>
      <c r="SR11" s="133"/>
      <c r="SS11" s="133"/>
      <c r="ST11" s="133"/>
      <c r="SU11" s="133"/>
      <c r="SV11" s="133"/>
      <c r="SW11" s="133"/>
      <c r="SX11" s="133"/>
      <c r="SY11" s="133"/>
      <c r="SZ11" s="133"/>
      <c r="TA11" s="133"/>
      <c r="TB11" s="133"/>
      <c r="TC11" s="133"/>
      <c r="TD11" s="133"/>
      <c r="TE11" s="133"/>
      <c r="TF11" s="133"/>
      <c r="TG11" s="133"/>
      <c r="TH11" s="133"/>
      <c r="TI11" s="133"/>
      <c r="TJ11" s="133"/>
      <c r="TK11" s="133"/>
      <c r="TL11" s="133"/>
      <c r="TM11" s="133"/>
      <c r="TN11" s="133"/>
      <c r="TO11" s="133"/>
      <c r="TP11" s="133"/>
      <c r="TQ11" s="133"/>
      <c r="TR11" s="133"/>
      <c r="TS11" s="133"/>
      <c r="TT11" s="133"/>
      <c r="TU11" s="133"/>
      <c r="TV11" s="133"/>
      <c r="TW11" s="133"/>
      <c r="TX11" s="133"/>
      <c r="TY11" s="133"/>
      <c r="TZ11" s="133"/>
      <c r="UA11" s="133"/>
      <c r="UB11" s="133"/>
      <c r="UC11" s="133"/>
      <c r="UD11" s="133"/>
      <c r="UE11" s="133"/>
      <c r="UF11" s="133"/>
      <c r="UG11" s="133"/>
      <c r="UH11" s="133"/>
      <c r="UI11" s="133"/>
      <c r="UJ11" s="133"/>
      <c r="UK11" s="133"/>
      <c r="UL11" s="133"/>
      <c r="UM11" s="133"/>
      <c r="UN11" s="133"/>
      <c r="UO11" s="133"/>
      <c r="UP11" s="133"/>
      <c r="UQ11" s="133"/>
      <c r="UR11" s="133"/>
      <c r="US11" s="133"/>
      <c r="UT11" s="133"/>
      <c r="UU11" s="133"/>
      <c r="UV11" s="133"/>
      <c r="UW11" s="133"/>
      <c r="UX11" s="133"/>
      <c r="UY11" s="133"/>
      <c r="UZ11" s="133"/>
      <c r="VA11" s="133"/>
      <c r="VB11" s="133"/>
      <c r="VC11" s="133"/>
      <c r="VD11" s="133"/>
      <c r="VE11" s="133"/>
      <c r="VF11" s="133"/>
      <c r="VG11" s="133"/>
      <c r="VH11" s="133"/>
      <c r="VI11" s="133"/>
      <c r="VJ11" s="133"/>
      <c r="VK11" s="133"/>
      <c r="VL11" s="133"/>
      <c r="VM11" s="133"/>
      <c r="VN11" s="133"/>
      <c r="VO11" s="133"/>
      <c r="VP11" s="133"/>
      <c r="VQ11" s="133"/>
      <c r="VR11" s="133"/>
      <c r="VS11" s="133"/>
      <c r="VT11" s="133"/>
      <c r="VU11" s="133"/>
      <c r="VV11" s="133"/>
      <c r="VW11" s="133"/>
      <c r="VX11" s="133"/>
      <c r="VY11" s="133"/>
      <c r="VZ11" s="133"/>
      <c r="WA11" s="133"/>
      <c r="WB11" s="133"/>
      <c r="WC11" s="133"/>
      <c r="WD11" s="133"/>
      <c r="WE11" s="133"/>
      <c r="WF11" s="133"/>
      <c r="WG11" s="133"/>
      <c r="WH11" s="133"/>
      <c r="WI11" s="133"/>
      <c r="WJ11" s="133"/>
      <c r="WK11" s="133"/>
      <c r="WL11" s="133"/>
      <c r="WM11" s="133"/>
      <c r="WN11" s="133"/>
      <c r="WO11" s="133"/>
      <c r="WP11" s="133"/>
      <c r="WQ11" s="133"/>
      <c r="WR11" s="133"/>
      <c r="WS11" s="133"/>
      <c r="WT11" s="133"/>
      <c r="WU11" s="133"/>
      <c r="WV11" s="133"/>
      <c r="WW11" s="133"/>
      <c r="WX11" s="133"/>
      <c r="WY11" s="133"/>
      <c r="WZ11" s="133"/>
      <c r="XA11" s="133"/>
      <c r="XB11" s="133"/>
      <c r="XC11" s="133"/>
      <c r="XD11" s="133"/>
      <c r="XE11" s="133"/>
      <c r="XF11" s="133"/>
      <c r="XG11" s="133"/>
      <c r="XH11" s="133"/>
      <c r="XI11" s="133"/>
      <c r="XJ11" s="133"/>
      <c r="XK11" s="133"/>
      <c r="XL11" s="133"/>
      <c r="XM11" s="133"/>
      <c r="XN11" s="133"/>
      <c r="XO11" s="133"/>
      <c r="XP11" s="133"/>
      <c r="XQ11" s="133"/>
      <c r="XR11" s="133"/>
      <c r="XS11" s="133"/>
      <c r="XT11" s="133"/>
      <c r="XU11" s="133"/>
      <c r="XV11" s="133"/>
      <c r="XW11" s="133"/>
      <c r="XX11" s="133"/>
      <c r="XY11" s="133"/>
      <c r="XZ11" s="133"/>
      <c r="YA11" s="133"/>
      <c r="YB11" s="133"/>
      <c r="YC11" s="133"/>
      <c r="YD11" s="133"/>
      <c r="YE11" s="133"/>
      <c r="YF11" s="133"/>
      <c r="YG11" s="133"/>
      <c r="YH11" s="133"/>
      <c r="YI11" s="133"/>
      <c r="YJ11" s="133"/>
      <c r="YK11" s="133"/>
      <c r="YL11" s="133"/>
      <c r="YM11" s="133"/>
      <c r="YN11" s="133"/>
      <c r="YO11" s="133"/>
      <c r="YP11" s="133"/>
      <c r="YQ11" s="133"/>
      <c r="YR11" s="133"/>
      <c r="YS11" s="133"/>
      <c r="YT11" s="133"/>
      <c r="YU11" s="133"/>
      <c r="YV11" s="133"/>
      <c r="YW11" s="133"/>
      <c r="YX11" s="133"/>
      <c r="YY11" s="133"/>
      <c r="YZ11" s="133"/>
      <c r="ZA11" s="133"/>
      <c r="ZB11" s="133"/>
      <c r="ZC11" s="133"/>
      <c r="ZD11" s="133"/>
      <c r="ZE11" s="133"/>
      <c r="ZF11" s="133"/>
      <c r="ZG11" s="133"/>
      <c r="ZH11" s="133"/>
      <c r="ZI11" s="133"/>
      <c r="ZJ11" s="133"/>
      <c r="ZK11" s="133"/>
      <c r="ZL11" s="133"/>
      <c r="ZM11" s="133"/>
      <c r="ZN11" s="133"/>
      <c r="ZO11" s="133"/>
      <c r="ZP11" s="133"/>
      <c r="ZQ11" s="133"/>
      <c r="ZR11" s="133"/>
      <c r="ZS11" s="133"/>
      <c r="ZT11" s="133"/>
      <c r="ZU11" s="133"/>
      <c r="ZV11" s="133"/>
      <c r="ZW11" s="133"/>
      <c r="ZX11" s="133"/>
      <c r="ZY11" s="133"/>
      <c r="ZZ11" s="133"/>
      <c r="AAA11" s="133"/>
      <c r="AAB11" s="133"/>
      <c r="AAC11" s="133"/>
      <c r="AAD11" s="133"/>
      <c r="AAE11" s="133"/>
      <c r="AAF11" s="133"/>
      <c r="AAG11" s="133"/>
      <c r="AAH11" s="133"/>
      <c r="AAI11" s="133"/>
      <c r="AAJ11" s="133"/>
      <c r="AAK11" s="133"/>
      <c r="AAL11" s="133"/>
      <c r="AAM11" s="133"/>
      <c r="AAN11" s="133"/>
      <c r="AAO11" s="133"/>
      <c r="AAP11" s="133"/>
      <c r="AAQ11" s="133"/>
      <c r="AAR11" s="133"/>
      <c r="AAS11" s="133"/>
      <c r="AAT11" s="133"/>
      <c r="AAU11" s="133"/>
      <c r="AAV11" s="133"/>
      <c r="AAW11" s="133"/>
      <c r="AAX11" s="133"/>
      <c r="AAY11" s="133"/>
      <c r="AAZ11" s="133"/>
      <c r="ABA11" s="133"/>
      <c r="ABB11" s="133"/>
      <c r="ABC11" s="133"/>
      <c r="ABD11" s="133"/>
      <c r="ABE11" s="133"/>
      <c r="ABF11" s="133"/>
      <c r="ABG11" s="133"/>
      <c r="ABH11" s="133"/>
      <c r="ABI11" s="133"/>
      <c r="ABJ11" s="133"/>
      <c r="ABK11" s="133"/>
      <c r="ABL11" s="133"/>
      <c r="ABM11" s="133"/>
      <c r="ABN11" s="133"/>
      <c r="ABO11" s="133"/>
      <c r="ABP11" s="133"/>
      <c r="ABQ11" s="133"/>
      <c r="ABR11" s="133"/>
      <c r="ABS11" s="133"/>
      <c r="ABT11" s="133"/>
      <c r="ABU11" s="133"/>
      <c r="ABV11" s="133"/>
      <c r="ABW11" s="133"/>
      <c r="ABX11" s="133"/>
      <c r="ABY11" s="133"/>
      <c r="ABZ11" s="133"/>
      <c r="ACA11" s="133"/>
      <c r="ACB11" s="133"/>
      <c r="ACC11" s="133"/>
      <c r="ACD11" s="133"/>
      <c r="ACE11" s="133"/>
      <c r="ACF11" s="133"/>
      <c r="ACG11" s="133"/>
      <c r="ACH11" s="133"/>
      <c r="ACI11" s="133"/>
      <c r="ACJ11" s="133"/>
      <c r="ACK11" s="133"/>
      <c r="ACL11" s="133"/>
      <c r="ACM11" s="133"/>
      <c r="ACN11" s="133"/>
      <c r="ACO11" s="133"/>
      <c r="ACP11" s="133"/>
      <c r="ACQ11" s="133"/>
      <c r="ACR11" s="133"/>
      <c r="ACS11" s="133"/>
      <c r="ACT11" s="133"/>
      <c r="ACU11" s="133"/>
      <c r="ACV11" s="133"/>
      <c r="ACW11" s="133"/>
      <c r="ACX11" s="133"/>
      <c r="ACY11" s="133"/>
      <c r="ACZ11" s="133"/>
      <c r="ADA11" s="133"/>
      <c r="ADB11" s="133"/>
      <c r="ADC11" s="133"/>
      <c r="ADD11" s="133"/>
      <c r="ADE11" s="133"/>
      <c r="ADF11" s="133"/>
      <c r="ADG11" s="133"/>
      <c r="ADH11" s="133"/>
      <c r="ADI11" s="133"/>
      <c r="ADJ11" s="133"/>
      <c r="ADK11" s="133"/>
      <c r="ADL11" s="133"/>
      <c r="ADM11" s="133"/>
      <c r="ADN11" s="133"/>
      <c r="ADO11" s="133"/>
      <c r="ADP11" s="133"/>
      <c r="ADQ11" s="133"/>
      <c r="ADR11" s="133"/>
      <c r="ADS11" s="133"/>
      <c r="ADT11" s="133"/>
      <c r="ADU11" s="133"/>
      <c r="ADV11" s="133"/>
      <c r="ADW11" s="133"/>
      <c r="ADX11" s="133"/>
      <c r="ADY11" s="133"/>
      <c r="ADZ11" s="133"/>
      <c r="AEA11" s="133"/>
      <c r="AEB11" s="133"/>
      <c r="AEC11" s="133"/>
      <c r="AED11" s="133"/>
      <c r="AEE11" s="133"/>
      <c r="AEF11" s="133"/>
      <c r="AEG11" s="133"/>
      <c r="AEH11" s="133"/>
      <c r="AEI11" s="133"/>
      <c r="AEJ11" s="133"/>
      <c r="AEK11" s="133"/>
      <c r="AEL11" s="133"/>
      <c r="AEM11" s="133"/>
      <c r="AEN11" s="133"/>
      <c r="AEO11" s="133"/>
      <c r="AEP11" s="133"/>
      <c r="AEQ11" s="133"/>
      <c r="AER11" s="133"/>
      <c r="AES11" s="133"/>
      <c r="AET11" s="133"/>
      <c r="AEU11" s="133"/>
      <c r="AEV11" s="133"/>
      <c r="AEW11" s="133"/>
      <c r="AEX11" s="133"/>
      <c r="AEY11" s="133"/>
      <c r="AEZ11" s="133"/>
      <c r="AFA11" s="133"/>
      <c r="AFB11" s="133"/>
      <c r="AFC11" s="133"/>
      <c r="AFD11" s="133"/>
      <c r="AFE11" s="133"/>
      <c r="AFF11" s="133"/>
      <c r="AFG11" s="133"/>
      <c r="AFH11" s="133"/>
      <c r="AFI11" s="133"/>
      <c r="AFJ11" s="133"/>
      <c r="AFK11" s="133"/>
      <c r="AFL11" s="133"/>
      <c r="AFM11" s="133"/>
      <c r="AFN11" s="133"/>
      <c r="AFO11" s="133"/>
      <c r="AFP11" s="133"/>
      <c r="AFQ11" s="133"/>
      <c r="AFR11" s="133"/>
      <c r="AFS11" s="133"/>
      <c r="AFT11" s="133"/>
      <c r="AFU11" s="133"/>
      <c r="AFV11" s="133"/>
      <c r="AFW11" s="133"/>
      <c r="AFX11" s="133"/>
      <c r="AFY11" s="133"/>
      <c r="AFZ11" s="133"/>
      <c r="AGA11" s="133"/>
      <c r="AGB11" s="133"/>
      <c r="AGC11" s="133"/>
      <c r="AGD11" s="133"/>
      <c r="AGE11" s="133"/>
      <c r="AGF11" s="133"/>
      <c r="AGG11" s="133"/>
      <c r="AGH11" s="133"/>
      <c r="AGI11" s="133"/>
      <c r="AGJ11" s="133"/>
      <c r="AGK11" s="133"/>
      <c r="AGL11" s="133"/>
      <c r="AGM11" s="133"/>
      <c r="AGN11" s="133"/>
      <c r="AGO11" s="133"/>
      <c r="AGP11" s="133"/>
      <c r="AGQ11" s="133"/>
      <c r="AGR11" s="133"/>
      <c r="AGS11" s="133"/>
      <c r="AGT11" s="133"/>
      <c r="AGU11" s="133"/>
      <c r="AGV11" s="133"/>
      <c r="AGW11" s="133"/>
      <c r="AGX11" s="133"/>
      <c r="AGY11" s="133"/>
      <c r="AGZ11" s="133"/>
      <c r="AHA11" s="133"/>
      <c r="AHB11" s="133"/>
      <c r="AHC11" s="133"/>
      <c r="AHD11" s="133"/>
      <c r="AHE11" s="133"/>
      <c r="AHF11" s="133"/>
      <c r="AHG11" s="133"/>
      <c r="AHH11" s="133"/>
      <c r="AHI11" s="133"/>
      <c r="AHJ11" s="133"/>
      <c r="AHK11" s="133"/>
      <c r="AHL11" s="133"/>
      <c r="AHM11" s="133"/>
      <c r="AHN11" s="133"/>
      <c r="AHO11" s="133"/>
      <c r="AHP11" s="133"/>
      <c r="AHQ11" s="133"/>
      <c r="AHR11" s="133"/>
      <c r="AHS11" s="133"/>
      <c r="AHT11" s="133"/>
      <c r="AHU11" s="133"/>
      <c r="AHV11" s="133"/>
      <c r="AHW11" s="133"/>
      <c r="AHX11" s="133"/>
      <c r="AHY11" s="133"/>
      <c r="AHZ11" s="133"/>
      <c r="AIA11" s="133"/>
      <c r="AIB11" s="133"/>
      <c r="AIC11" s="133"/>
      <c r="AID11" s="133"/>
      <c r="AIE11" s="133"/>
      <c r="AIF11" s="133"/>
      <c r="AIG11" s="133"/>
      <c r="AIH11" s="133"/>
      <c r="AII11" s="133"/>
      <c r="AIJ11" s="133"/>
      <c r="AIK11" s="133"/>
      <c r="AIL11" s="133"/>
      <c r="AIM11" s="133"/>
      <c r="AIN11" s="133"/>
      <c r="AIO11" s="133"/>
      <c r="AIP11" s="133"/>
      <c r="AIQ11" s="133"/>
      <c r="AIR11" s="133"/>
      <c r="AIS11" s="133"/>
      <c r="AIT11" s="133"/>
      <c r="AIU11" s="133"/>
      <c r="AIV11" s="133"/>
      <c r="AIW11" s="133"/>
      <c r="AIX11" s="133"/>
      <c r="AIY11" s="133"/>
      <c r="AIZ11" s="133"/>
      <c r="AJA11" s="133"/>
      <c r="AJB11" s="133"/>
      <c r="AJC11" s="133"/>
      <c r="AJD11" s="133"/>
      <c r="AJE11" s="133"/>
      <c r="AJF11" s="133"/>
      <c r="AJG11" s="133"/>
      <c r="AJH11" s="133"/>
      <c r="AJI11" s="133"/>
      <c r="AJJ11" s="133"/>
      <c r="AJK11" s="133"/>
      <c r="AJL11" s="133"/>
      <c r="AJM11" s="133"/>
      <c r="AJN11" s="133"/>
      <c r="AJO11" s="133"/>
      <c r="AJP11" s="133"/>
      <c r="AJQ11" s="133"/>
      <c r="AJR11" s="133"/>
      <c r="AJS11" s="133"/>
      <c r="AJT11" s="133"/>
      <c r="AJU11" s="133"/>
      <c r="AJV11" s="133"/>
      <c r="AJW11" s="133"/>
      <c r="AJX11" s="133"/>
      <c r="AJY11" s="133"/>
      <c r="AJZ11" s="133"/>
      <c r="AKA11" s="133"/>
      <c r="AKB11" s="133"/>
      <c r="AKC11" s="133"/>
      <c r="AKD11" s="133"/>
      <c r="AKE11" s="133"/>
      <c r="AKF11" s="133"/>
      <c r="AKG11" s="133"/>
      <c r="AKH11" s="133"/>
      <c r="AKI11" s="133"/>
      <c r="AKJ11" s="133"/>
      <c r="AKK11" s="133"/>
      <c r="AKL11" s="133"/>
      <c r="AKM11" s="133"/>
      <c r="AKN11" s="133"/>
      <c r="AKO11" s="133"/>
      <c r="AKP11" s="133"/>
      <c r="AKQ11" s="133"/>
      <c r="AKR11" s="133"/>
      <c r="AKS11" s="133"/>
      <c r="AKT11" s="133"/>
      <c r="AKU11" s="133"/>
      <c r="AKV11" s="133"/>
      <c r="AKW11" s="133"/>
      <c r="AKX11" s="133"/>
      <c r="AKY11" s="133"/>
      <c r="AKZ11" s="133"/>
      <c r="ALA11" s="133"/>
      <c r="ALB11" s="133"/>
      <c r="ALC11" s="133"/>
      <c r="ALD11" s="133"/>
      <c r="ALE11" s="133"/>
      <c r="ALF11" s="133"/>
      <c r="ALG11" s="133"/>
      <c r="ALH11" s="133"/>
      <c r="ALI11" s="133"/>
      <c r="ALJ11" s="133"/>
      <c r="ALK11" s="133"/>
      <c r="ALL11" s="133"/>
      <c r="ALM11" s="133"/>
      <c r="ALN11" s="133"/>
      <c r="ALO11" s="133"/>
      <c r="ALP11" s="133"/>
      <c r="ALQ11" s="133"/>
      <c r="ALR11" s="133"/>
      <c r="ALS11" s="133"/>
      <c r="ALT11" s="133"/>
      <c r="ALU11" s="133"/>
      <c r="ALV11" s="133"/>
      <c r="ALW11" s="133"/>
      <c r="ALX11" s="133"/>
      <c r="ALY11" s="133"/>
      <c r="ALZ11" s="133"/>
      <c r="AMA11" s="133"/>
      <c r="AMB11" s="133"/>
      <c r="AMC11" s="133"/>
      <c r="AMD11" s="133"/>
      <c r="AME11" s="133"/>
      <c r="AMF11" s="133"/>
      <c r="AMG11" s="133"/>
      <c r="AMH11" s="133"/>
      <c r="AMI11" s="133"/>
      <c r="AMJ11" s="133"/>
      <c r="AMK11" s="133"/>
      <c r="AML11" s="133"/>
    </row>
    <row r="12" spans="1:1026" s="1" customFormat="1" x14ac:dyDescent="0.2">
      <c r="A12" s="6"/>
      <c r="B12" s="140" t="s">
        <v>549</v>
      </c>
      <c r="C12" s="141">
        <v>22.9</v>
      </c>
      <c r="D12" s="140" t="s">
        <v>549</v>
      </c>
      <c r="E12" s="141">
        <v>22.9</v>
      </c>
      <c r="F12" s="140" t="s">
        <v>549</v>
      </c>
      <c r="G12" s="141">
        <v>22.9</v>
      </c>
      <c r="H12" s="140" t="s">
        <v>549</v>
      </c>
      <c r="I12" s="141">
        <v>22.9</v>
      </c>
      <c r="J12" s="140" t="s">
        <v>549</v>
      </c>
      <c r="K12" s="141">
        <v>22.9</v>
      </c>
      <c r="L12" s="140" t="s">
        <v>549</v>
      </c>
      <c r="M12" s="141">
        <v>22.9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</row>
    <row r="13" spans="1:1026" s="1" customFormat="1" ht="33" x14ac:dyDescent="0.2">
      <c r="A13" s="6"/>
      <c r="B13" s="140" t="s">
        <v>165</v>
      </c>
      <c r="C13" s="141">
        <v>10.93</v>
      </c>
      <c r="D13" s="140" t="s">
        <v>165</v>
      </c>
      <c r="E13" s="141">
        <v>10.93</v>
      </c>
      <c r="F13" s="140" t="s">
        <v>165</v>
      </c>
      <c r="G13" s="141">
        <v>10.93</v>
      </c>
      <c r="H13" s="140" t="s">
        <v>165</v>
      </c>
      <c r="I13" s="141">
        <v>10.93</v>
      </c>
      <c r="J13" s="140" t="s">
        <v>165</v>
      </c>
      <c r="K13" s="141">
        <v>10.93</v>
      </c>
      <c r="L13" s="140" t="s">
        <v>165</v>
      </c>
      <c r="M13" s="141">
        <v>10.93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</row>
    <row r="14" spans="1:1026" s="1" customFormat="1" x14ac:dyDescent="0.2">
      <c r="A14" s="6"/>
      <c r="B14" s="136"/>
      <c r="C14" s="138"/>
      <c r="D14" s="136"/>
      <c r="E14" s="136"/>
      <c r="F14" s="136"/>
      <c r="G14" s="136"/>
      <c r="H14" s="136"/>
      <c r="I14" s="138"/>
      <c r="J14" s="136"/>
      <c r="K14" s="136"/>
      <c r="L14" s="136"/>
      <c r="M14" s="13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</row>
    <row r="15" spans="1:1026" s="134" customFormat="1" x14ac:dyDescent="0.2">
      <c r="A15" s="133"/>
      <c r="B15" s="139" t="s">
        <v>57</v>
      </c>
      <c r="C15" s="137">
        <f>SUM(C16:C20)</f>
        <v>127.35999999999999</v>
      </c>
      <c r="D15" s="139" t="s">
        <v>58</v>
      </c>
      <c r="E15" s="137">
        <f>SUM(E16:E20)</f>
        <v>140.78</v>
      </c>
      <c r="F15" s="139" t="s">
        <v>59</v>
      </c>
      <c r="G15" s="137">
        <f>SUM(G16:G20)</f>
        <v>122.51</v>
      </c>
      <c r="H15" s="139" t="s">
        <v>60</v>
      </c>
      <c r="I15" s="137">
        <f>SUM(I16:I20)</f>
        <v>140.37</v>
      </c>
      <c r="J15" s="139" t="s">
        <v>61</v>
      </c>
      <c r="K15" s="137">
        <f>SUM(K16:K20)</f>
        <v>134.54999999999998</v>
      </c>
      <c r="L15" s="139" t="s">
        <v>558</v>
      </c>
      <c r="M15" s="137">
        <f>SUM(M16:M20)</f>
        <v>136.11999999999998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  <c r="IW15" s="133"/>
      <c r="IX15" s="133"/>
      <c r="IY15" s="133"/>
      <c r="IZ15" s="133"/>
      <c r="JA15" s="133"/>
      <c r="JB15" s="133"/>
      <c r="JC15" s="133"/>
      <c r="JD15" s="133"/>
      <c r="JE15" s="133"/>
      <c r="JF15" s="133"/>
      <c r="JG15" s="133"/>
      <c r="JH15" s="133"/>
      <c r="JI15" s="133"/>
      <c r="JJ15" s="133"/>
      <c r="JK15" s="133"/>
      <c r="JL15" s="133"/>
      <c r="JM15" s="133"/>
      <c r="JN15" s="133"/>
      <c r="JO15" s="133"/>
      <c r="JP15" s="133"/>
      <c r="JQ15" s="133"/>
      <c r="JR15" s="133"/>
      <c r="JS15" s="133"/>
      <c r="JT15" s="133"/>
      <c r="JU15" s="133"/>
      <c r="JV15" s="133"/>
      <c r="JW15" s="133"/>
      <c r="JX15" s="133"/>
      <c r="JY15" s="133"/>
      <c r="JZ15" s="133"/>
      <c r="KA15" s="133"/>
      <c r="KB15" s="133"/>
      <c r="KC15" s="133"/>
      <c r="KD15" s="133"/>
      <c r="KE15" s="133"/>
      <c r="KF15" s="133"/>
      <c r="KG15" s="133"/>
      <c r="KH15" s="133"/>
      <c r="KI15" s="133"/>
      <c r="KJ15" s="133"/>
      <c r="KK15" s="133"/>
      <c r="KL15" s="133"/>
      <c r="KM15" s="133"/>
      <c r="KN15" s="133"/>
      <c r="KO15" s="133"/>
      <c r="KP15" s="133"/>
      <c r="KQ15" s="133"/>
      <c r="KR15" s="133"/>
      <c r="KS15" s="133"/>
      <c r="KT15" s="133"/>
      <c r="KU15" s="133"/>
      <c r="KV15" s="133"/>
      <c r="KW15" s="133"/>
      <c r="KX15" s="133"/>
      <c r="KY15" s="133"/>
      <c r="KZ15" s="133"/>
      <c r="LA15" s="133"/>
      <c r="LB15" s="133"/>
      <c r="LC15" s="133"/>
      <c r="LD15" s="133"/>
      <c r="LE15" s="133"/>
      <c r="LF15" s="133"/>
      <c r="LG15" s="133"/>
      <c r="LH15" s="133"/>
      <c r="LI15" s="133"/>
      <c r="LJ15" s="133"/>
      <c r="LK15" s="133"/>
      <c r="LL15" s="133"/>
      <c r="LM15" s="133"/>
      <c r="LN15" s="133"/>
      <c r="LO15" s="133"/>
      <c r="LP15" s="133"/>
      <c r="LQ15" s="133"/>
      <c r="LR15" s="133"/>
      <c r="LS15" s="133"/>
      <c r="LT15" s="133"/>
      <c r="LU15" s="133"/>
      <c r="LV15" s="133"/>
      <c r="LW15" s="133"/>
      <c r="LX15" s="133"/>
      <c r="LY15" s="133"/>
      <c r="LZ15" s="133"/>
      <c r="MA15" s="133"/>
      <c r="MB15" s="133"/>
      <c r="MC15" s="133"/>
      <c r="MD15" s="133"/>
      <c r="ME15" s="133"/>
      <c r="MF15" s="133"/>
      <c r="MG15" s="133"/>
      <c r="MH15" s="133"/>
      <c r="MI15" s="133"/>
      <c r="MJ15" s="133"/>
      <c r="MK15" s="133"/>
      <c r="ML15" s="133"/>
      <c r="MM15" s="133"/>
      <c r="MN15" s="133"/>
      <c r="MO15" s="133"/>
      <c r="MP15" s="133"/>
      <c r="MQ15" s="133"/>
      <c r="MR15" s="133"/>
      <c r="MS15" s="133"/>
      <c r="MT15" s="133"/>
      <c r="MU15" s="133"/>
      <c r="MV15" s="133"/>
      <c r="MW15" s="133"/>
      <c r="MX15" s="133"/>
      <c r="MY15" s="133"/>
      <c r="MZ15" s="133"/>
      <c r="NA15" s="133"/>
      <c r="NB15" s="133"/>
      <c r="NC15" s="133"/>
      <c r="ND15" s="133"/>
      <c r="NE15" s="133"/>
      <c r="NF15" s="133"/>
      <c r="NG15" s="133"/>
      <c r="NH15" s="133"/>
      <c r="NI15" s="133"/>
      <c r="NJ15" s="133"/>
      <c r="NK15" s="133"/>
      <c r="NL15" s="133"/>
      <c r="NM15" s="133"/>
      <c r="NN15" s="133"/>
      <c r="NO15" s="133"/>
      <c r="NP15" s="133"/>
      <c r="NQ15" s="133"/>
      <c r="NR15" s="133"/>
      <c r="NS15" s="133"/>
      <c r="NT15" s="133"/>
      <c r="NU15" s="133"/>
      <c r="NV15" s="133"/>
      <c r="NW15" s="133"/>
      <c r="NX15" s="133"/>
      <c r="NY15" s="133"/>
      <c r="NZ15" s="133"/>
      <c r="OA15" s="133"/>
      <c r="OB15" s="133"/>
      <c r="OC15" s="133"/>
      <c r="OD15" s="133"/>
      <c r="OE15" s="133"/>
      <c r="OF15" s="133"/>
      <c r="OG15" s="133"/>
      <c r="OH15" s="133"/>
      <c r="OI15" s="133"/>
      <c r="OJ15" s="133"/>
      <c r="OK15" s="133"/>
      <c r="OL15" s="133"/>
      <c r="OM15" s="133"/>
      <c r="ON15" s="133"/>
      <c r="OO15" s="133"/>
      <c r="OP15" s="133"/>
      <c r="OQ15" s="133"/>
      <c r="OR15" s="133"/>
      <c r="OS15" s="133"/>
      <c r="OT15" s="133"/>
      <c r="OU15" s="133"/>
      <c r="OV15" s="133"/>
      <c r="OW15" s="133"/>
      <c r="OX15" s="133"/>
      <c r="OY15" s="133"/>
      <c r="OZ15" s="133"/>
      <c r="PA15" s="133"/>
      <c r="PB15" s="133"/>
      <c r="PC15" s="133"/>
      <c r="PD15" s="133"/>
      <c r="PE15" s="133"/>
      <c r="PF15" s="133"/>
      <c r="PG15" s="133"/>
      <c r="PH15" s="133"/>
      <c r="PI15" s="133"/>
      <c r="PJ15" s="133"/>
      <c r="PK15" s="133"/>
      <c r="PL15" s="133"/>
      <c r="PM15" s="133"/>
      <c r="PN15" s="133"/>
      <c r="PO15" s="133"/>
      <c r="PP15" s="133"/>
      <c r="PQ15" s="133"/>
      <c r="PR15" s="133"/>
      <c r="PS15" s="133"/>
      <c r="PT15" s="133"/>
      <c r="PU15" s="133"/>
      <c r="PV15" s="133"/>
      <c r="PW15" s="133"/>
      <c r="PX15" s="133"/>
      <c r="PY15" s="133"/>
      <c r="PZ15" s="133"/>
      <c r="QA15" s="133"/>
      <c r="QB15" s="133"/>
      <c r="QC15" s="133"/>
      <c r="QD15" s="133"/>
      <c r="QE15" s="133"/>
      <c r="QF15" s="133"/>
      <c r="QG15" s="133"/>
      <c r="QH15" s="133"/>
      <c r="QI15" s="133"/>
      <c r="QJ15" s="133"/>
      <c r="QK15" s="133"/>
      <c r="QL15" s="133"/>
      <c r="QM15" s="133"/>
      <c r="QN15" s="133"/>
      <c r="QO15" s="133"/>
      <c r="QP15" s="133"/>
      <c r="QQ15" s="133"/>
      <c r="QR15" s="133"/>
      <c r="QS15" s="133"/>
      <c r="QT15" s="133"/>
      <c r="QU15" s="133"/>
      <c r="QV15" s="133"/>
      <c r="QW15" s="133"/>
      <c r="QX15" s="133"/>
      <c r="QY15" s="133"/>
      <c r="QZ15" s="133"/>
      <c r="RA15" s="133"/>
      <c r="RB15" s="133"/>
      <c r="RC15" s="133"/>
      <c r="RD15" s="133"/>
      <c r="RE15" s="133"/>
      <c r="RF15" s="133"/>
      <c r="RG15" s="133"/>
      <c r="RH15" s="133"/>
      <c r="RI15" s="133"/>
      <c r="RJ15" s="133"/>
      <c r="RK15" s="133"/>
      <c r="RL15" s="133"/>
      <c r="RM15" s="133"/>
      <c r="RN15" s="133"/>
      <c r="RO15" s="133"/>
      <c r="RP15" s="133"/>
      <c r="RQ15" s="133"/>
      <c r="RR15" s="133"/>
      <c r="RS15" s="133"/>
      <c r="RT15" s="133"/>
      <c r="RU15" s="133"/>
      <c r="RV15" s="133"/>
      <c r="RW15" s="133"/>
      <c r="RX15" s="133"/>
      <c r="RY15" s="133"/>
      <c r="RZ15" s="133"/>
      <c r="SA15" s="133"/>
      <c r="SB15" s="133"/>
      <c r="SC15" s="133"/>
      <c r="SD15" s="133"/>
      <c r="SE15" s="133"/>
      <c r="SF15" s="133"/>
      <c r="SG15" s="133"/>
      <c r="SH15" s="133"/>
      <c r="SI15" s="133"/>
      <c r="SJ15" s="133"/>
      <c r="SK15" s="133"/>
      <c r="SL15" s="133"/>
      <c r="SM15" s="133"/>
      <c r="SN15" s="133"/>
      <c r="SO15" s="133"/>
      <c r="SP15" s="133"/>
      <c r="SQ15" s="133"/>
      <c r="SR15" s="133"/>
      <c r="SS15" s="133"/>
      <c r="ST15" s="133"/>
      <c r="SU15" s="133"/>
      <c r="SV15" s="133"/>
      <c r="SW15" s="133"/>
      <c r="SX15" s="133"/>
      <c r="SY15" s="133"/>
      <c r="SZ15" s="133"/>
      <c r="TA15" s="133"/>
      <c r="TB15" s="133"/>
      <c r="TC15" s="133"/>
      <c r="TD15" s="133"/>
      <c r="TE15" s="133"/>
      <c r="TF15" s="133"/>
      <c r="TG15" s="133"/>
      <c r="TH15" s="133"/>
      <c r="TI15" s="133"/>
      <c r="TJ15" s="133"/>
      <c r="TK15" s="133"/>
      <c r="TL15" s="133"/>
      <c r="TM15" s="133"/>
      <c r="TN15" s="133"/>
      <c r="TO15" s="133"/>
      <c r="TP15" s="133"/>
      <c r="TQ15" s="133"/>
      <c r="TR15" s="133"/>
      <c r="TS15" s="133"/>
      <c r="TT15" s="133"/>
      <c r="TU15" s="133"/>
      <c r="TV15" s="133"/>
      <c r="TW15" s="133"/>
      <c r="TX15" s="133"/>
      <c r="TY15" s="133"/>
      <c r="TZ15" s="133"/>
      <c r="UA15" s="133"/>
      <c r="UB15" s="133"/>
      <c r="UC15" s="133"/>
      <c r="UD15" s="133"/>
      <c r="UE15" s="133"/>
      <c r="UF15" s="133"/>
      <c r="UG15" s="133"/>
      <c r="UH15" s="133"/>
      <c r="UI15" s="133"/>
      <c r="UJ15" s="133"/>
      <c r="UK15" s="133"/>
      <c r="UL15" s="133"/>
      <c r="UM15" s="133"/>
      <c r="UN15" s="133"/>
      <c r="UO15" s="133"/>
      <c r="UP15" s="133"/>
      <c r="UQ15" s="133"/>
      <c r="UR15" s="133"/>
      <c r="US15" s="133"/>
      <c r="UT15" s="133"/>
      <c r="UU15" s="133"/>
      <c r="UV15" s="133"/>
      <c r="UW15" s="133"/>
      <c r="UX15" s="133"/>
      <c r="UY15" s="133"/>
      <c r="UZ15" s="133"/>
      <c r="VA15" s="133"/>
      <c r="VB15" s="133"/>
      <c r="VC15" s="133"/>
      <c r="VD15" s="133"/>
      <c r="VE15" s="133"/>
      <c r="VF15" s="133"/>
      <c r="VG15" s="133"/>
      <c r="VH15" s="133"/>
      <c r="VI15" s="133"/>
      <c r="VJ15" s="133"/>
      <c r="VK15" s="133"/>
      <c r="VL15" s="133"/>
      <c r="VM15" s="133"/>
      <c r="VN15" s="133"/>
      <c r="VO15" s="133"/>
      <c r="VP15" s="133"/>
      <c r="VQ15" s="133"/>
      <c r="VR15" s="133"/>
      <c r="VS15" s="133"/>
      <c r="VT15" s="133"/>
      <c r="VU15" s="133"/>
      <c r="VV15" s="133"/>
      <c r="VW15" s="133"/>
      <c r="VX15" s="133"/>
      <c r="VY15" s="133"/>
      <c r="VZ15" s="133"/>
      <c r="WA15" s="133"/>
      <c r="WB15" s="133"/>
      <c r="WC15" s="133"/>
      <c r="WD15" s="133"/>
      <c r="WE15" s="133"/>
      <c r="WF15" s="133"/>
      <c r="WG15" s="133"/>
      <c r="WH15" s="133"/>
      <c r="WI15" s="133"/>
      <c r="WJ15" s="133"/>
      <c r="WK15" s="133"/>
      <c r="WL15" s="133"/>
      <c r="WM15" s="133"/>
      <c r="WN15" s="133"/>
      <c r="WO15" s="133"/>
      <c r="WP15" s="133"/>
      <c r="WQ15" s="133"/>
      <c r="WR15" s="133"/>
      <c r="WS15" s="133"/>
      <c r="WT15" s="133"/>
      <c r="WU15" s="133"/>
      <c r="WV15" s="133"/>
      <c r="WW15" s="133"/>
      <c r="WX15" s="133"/>
      <c r="WY15" s="133"/>
      <c r="WZ15" s="133"/>
      <c r="XA15" s="133"/>
      <c r="XB15" s="133"/>
      <c r="XC15" s="133"/>
      <c r="XD15" s="133"/>
      <c r="XE15" s="133"/>
      <c r="XF15" s="133"/>
      <c r="XG15" s="133"/>
      <c r="XH15" s="133"/>
      <c r="XI15" s="133"/>
      <c r="XJ15" s="133"/>
      <c r="XK15" s="133"/>
      <c r="XL15" s="133"/>
      <c r="XM15" s="133"/>
      <c r="XN15" s="133"/>
      <c r="XO15" s="133"/>
      <c r="XP15" s="133"/>
      <c r="XQ15" s="133"/>
      <c r="XR15" s="133"/>
      <c r="XS15" s="133"/>
      <c r="XT15" s="133"/>
      <c r="XU15" s="133"/>
      <c r="XV15" s="133"/>
      <c r="XW15" s="133"/>
      <c r="XX15" s="133"/>
      <c r="XY15" s="133"/>
      <c r="XZ15" s="133"/>
      <c r="YA15" s="133"/>
      <c r="YB15" s="133"/>
      <c r="YC15" s="133"/>
      <c r="YD15" s="133"/>
      <c r="YE15" s="133"/>
      <c r="YF15" s="133"/>
      <c r="YG15" s="133"/>
      <c r="YH15" s="133"/>
      <c r="YI15" s="133"/>
      <c r="YJ15" s="133"/>
      <c r="YK15" s="133"/>
      <c r="YL15" s="133"/>
      <c r="YM15" s="133"/>
      <c r="YN15" s="133"/>
      <c r="YO15" s="133"/>
      <c r="YP15" s="133"/>
      <c r="YQ15" s="133"/>
      <c r="YR15" s="133"/>
      <c r="YS15" s="133"/>
      <c r="YT15" s="133"/>
      <c r="YU15" s="133"/>
      <c r="YV15" s="133"/>
      <c r="YW15" s="133"/>
      <c r="YX15" s="133"/>
      <c r="YY15" s="133"/>
      <c r="YZ15" s="133"/>
      <c r="ZA15" s="133"/>
      <c r="ZB15" s="133"/>
      <c r="ZC15" s="133"/>
      <c r="ZD15" s="133"/>
      <c r="ZE15" s="133"/>
      <c r="ZF15" s="133"/>
      <c r="ZG15" s="133"/>
      <c r="ZH15" s="133"/>
      <c r="ZI15" s="133"/>
      <c r="ZJ15" s="133"/>
      <c r="ZK15" s="133"/>
      <c r="ZL15" s="133"/>
      <c r="ZM15" s="133"/>
      <c r="ZN15" s="133"/>
      <c r="ZO15" s="133"/>
      <c r="ZP15" s="133"/>
      <c r="ZQ15" s="133"/>
      <c r="ZR15" s="133"/>
      <c r="ZS15" s="133"/>
      <c r="ZT15" s="133"/>
      <c r="ZU15" s="133"/>
      <c r="ZV15" s="133"/>
      <c r="ZW15" s="133"/>
      <c r="ZX15" s="133"/>
      <c r="ZY15" s="133"/>
      <c r="ZZ15" s="133"/>
      <c r="AAA15" s="133"/>
      <c r="AAB15" s="133"/>
      <c r="AAC15" s="133"/>
      <c r="AAD15" s="133"/>
      <c r="AAE15" s="133"/>
      <c r="AAF15" s="133"/>
      <c r="AAG15" s="133"/>
      <c r="AAH15" s="133"/>
      <c r="AAI15" s="133"/>
      <c r="AAJ15" s="133"/>
      <c r="AAK15" s="133"/>
      <c r="AAL15" s="133"/>
      <c r="AAM15" s="133"/>
      <c r="AAN15" s="133"/>
      <c r="AAO15" s="133"/>
      <c r="AAP15" s="133"/>
      <c r="AAQ15" s="133"/>
      <c r="AAR15" s="133"/>
      <c r="AAS15" s="133"/>
      <c r="AAT15" s="133"/>
      <c r="AAU15" s="133"/>
      <c r="AAV15" s="133"/>
      <c r="AAW15" s="133"/>
      <c r="AAX15" s="133"/>
      <c r="AAY15" s="133"/>
      <c r="AAZ15" s="133"/>
      <c r="ABA15" s="133"/>
      <c r="ABB15" s="133"/>
      <c r="ABC15" s="133"/>
      <c r="ABD15" s="133"/>
      <c r="ABE15" s="133"/>
      <c r="ABF15" s="133"/>
      <c r="ABG15" s="133"/>
      <c r="ABH15" s="133"/>
      <c r="ABI15" s="133"/>
      <c r="ABJ15" s="133"/>
      <c r="ABK15" s="133"/>
      <c r="ABL15" s="133"/>
      <c r="ABM15" s="133"/>
      <c r="ABN15" s="133"/>
      <c r="ABO15" s="133"/>
      <c r="ABP15" s="133"/>
      <c r="ABQ15" s="133"/>
      <c r="ABR15" s="133"/>
      <c r="ABS15" s="133"/>
      <c r="ABT15" s="133"/>
      <c r="ABU15" s="133"/>
      <c r="ABV15" s="133"/>
      <c r="ABW15" s="133"/>
      <c r="ABX15" s="133"/>
      <c r="ABY15" s="133"/>
      <c r="ABZ15" s="133"/>
      <c r="ACA15" s="133"/>
      <c r="ACB15" s="133"/>
      <c r="ACC15" s="133"/>
      <c r="ACD15" s="133"/>
      <c r="ACE15" s="133"/>
      <c r="ACF15" s="133"/>
      <c r="ACG15" s="133"/>
      <c r="ACH15" s="133"/>
      <c r="ACI15" s="133"/>
      <c r="ACJ15" s="133"/>
      <c r="ACK15" s="133"/>
      <c r="ACL15" s="133"/>
      <c r="ACM15" s="133"/>
      <c r="ACN15" s="133"/>
      <c r="ACO15" s="133"/>
      <c r="ACP15" s="133"/>
      <c r="ACQ15" s="133"/>
      <c r="ACR15" s="133"/>
      <c r="ACS15" s="133"/>
      <c r="ACT15" s="133"/>
      <c r="ACU15" s="133"/>
      <c r="ACV15" s="133"/>
      <c r="ACW15" s="133"/>
      <c r="ACX15" s="133"/>
      <c r="ACY15" s="133"/>
      <c r="ACZ15" s="133"/>
      <c r="ADA15" s="133"/>
      <c r="ADB15" s="133"/>
      <c r="ADC15" s="133"/>
      <c r="ADD15" s="133"/>
      <c r="ADE15" s="133"/>
      <c r="ADF15" s="133"/>
      <c r="ADG15" s="133"/>
      <c r="ADH15" s="133"/>
      <c r="ADI15" s="133"/>
      <c r="ADJ15" s="133"/>
      <c r="ADK15" s="133"/>
      <c r="ADL15" s="133"/>
      <c r="ADM15" s="133"/>
      <c r="ADN15" s="133"/>
      <c r="ADO15" s="133"/>
      <c r="ADP15" s="133"/>
      <c r="ADQ15" s="133"/>
      <c r="ADR15" s="133"/>
      <c r="ADS15" s="133"/>
      <c r="ADT15" s="133"/>
      <c r="ADU15" s="133"/>
      <c r="ADV15" s="133"/>
      <c r="ADW15" s="133"/>
      <c r="ADX15" s="133"/>
      <c r="ADY15" s="133"/>
      <c r="ADZ15" s="133"/>
      <c r="AEA15" s="133"/>
      <c r="AEB15" s="133"/>
      <c r="AEC15" s="133"/>
      <c r="AED15" s="133"/>
      <c r="AEE15" s="133"/>
      <c r="AEF15" s="133"/>
      <c r="AEG15" s="133"/>
      <c r="AEH15" s="133"/>
      <c r="AEI15" s="133"/>
      <c r="AEJ15" s="133"/>
      <c r="AEK15" s="133"/>
      <c r="AEL15" s="133"/>
      <c r="AEM15" s="133"/>
      <c r="AEN15" s="133"/>
      <c r="AEO15" s="133"/>
      <c r="AEP15" s="133"/>
      <c r="AEQ15" s="133"/>
      <c r="AER15" s="133"/>
      <c r="AES15" s="133"/>
      <c r="AET15" s="133"/>
      <c r="AEU15" s="133"/>
      <c r="AEV15" s="133"/>
      <c r="AEW15" s="133"/>
      <c r="AEX15" s="133"/>
      <c r="AEY15" s="133"/>
      <c r="AEZ15" s="133"/>
      <c r="AFA15" s="133"/>
      <c r="AFB15" s="133"/>
      <c r="AFC15" s="133"/>
      <c r="AFD15" s="133"/>
      <c r="AFE15" s="133"/>
      <c r="AFF15" s="133"/>
      <c r="AFG15" s="133"/>
      <c r="AFH15" s="133"/>
      <c r="AFI15" s="133"/>
      <c r="AFJ15" s="133"/>
      <c r="AFK15" s="133"/>
      <c r="AFL15" s="133"/>
      <c r="AFM15" s="133"/>
      <c r="AFN15" s="133"/>
      <c r="AFO15" s="133"/>
      <c r="AFP15" s="133"/>
      <c r="AFQ15" s="133"/>
      <c r="AFR15" s="133"/>
      <c r="AFS15" s="133"/>
      <c r="AFT15" s="133"/>
      <c r="AFU15" s="133"/>
      <c r="AFV15" s="133"/>
      <c r="AFW15" s="133"/>
      <c r="AFX15" s="133"/>
      <c r="AFY15" s="133"/>
      <c r="AFZ15" s="133"/>
      <c r="AGA15" s="133"/>
      <c r="AGB15" s="133"/>
      <c r="AGC15" s="133"/>
      <c r="AGD15" s="133"/>
      <c r="AGE15" s="133"/>
      <c r="AGF15" s="133"/>
      <c r="AGG15" s="133"/>
      <c r="AGH15" s="133"/>
      <c r="AGI15" s="133"/>
      <c r="AGJ15" s="133"/>
      <c r="AGK15" s="133"/>
      <c r="AGL15" s="133"/>
      <c r="AGM15" s="133"/>
      <c r="AGN15" s="133"/>
      <c r="AGO15" s="133"/>
      <c r="AGP15" s="133"/>
      <c r="AGQ15" s="133"/>
      <c r="AGR15" s="133"/>
      <c r="AGS15" s="133"/>
      <c r="AGT15" s="133"/>
      <c r="AGU15" s="133"/>
      <c r="AGV15" s="133"/>
      <c r="AGW15" s="133"/>
      <c r="AGX15" s="133"/>
      <c r="AGY15" s="133"/>
      <c r="AGZ15" s="133"/>
      <c r="AHA15" s="133"/>
      <c r="AHB15" s="133"/>
      <c r="AHC15" s="133"/>
      <c r="AHD15" s="133"/>
      <c r="AHE15" s="133"/>
      <c r="AHF15" s="133"/>
      <c r="AHG15" s="133"/>
      <c r="AHH15" s="133"/>
      <c r="AHI15" s="133"/>
      <c r="AHJ15" s="133"/>
      <c r="AHK15" s="133"/>
      <c r="AHL15" s="133"/>
      <c r="AHM15" s="133"/>
      <c r="AHN15" s="133"/>
      <c r="AHO15" s="133"/>
      <c r="AHP15" s="133"/>
      <c r="AHQ15" s="133"/>
      <c r="AHR15" s="133"/>
      <c r="AHS15" s="133"/>
      <c r="AHT15" s="133"/>
      <c r="AHU15" s="133"/>
      <c r="AHV15" s="133"/>
      <c r="AHW15" s="133"/>
      <c r="AHX15" s="133"/>
      <c r="AHY15" s="133"/>
      <c r="AHZ15" s="133"/>
      <c r="AIA15" s="133"/>
      <c r="AIB15" s="133"/>
      <c r="AIC15" s="133"/>
      <c r="AID15" s="133"/>
      <c r="AIE15" s="133"/>
      <c r="AIF15" s="133"/>
      <c r="AIG15" s="133"/>
      <c r="AIH15" s="133"/>
      <c r="AII15" s="133"/>
      <c r="AIJ15" s="133"/>
      <c r="AIK15" s="133"/>
      <c r="AIL15" s="133"/>
      <c r="AIM15" s="133"/>
      <c r="AIN15" s="133"/>
      <c r="AIO15" s="133"/>
      <c r="AIP15" s="133"/>
      <c r="AIQ15" s="133"/>
      <c r="AIR15" s="133"/>
      <c r="AIS15" s="133"/>
      <c r="AIT15" s="133"/>
      <c r="AIU15" s="133"/>
      <c r="AIV15" s="133"/>
      <c r="AIW15" s="133"/>
      <c r="AIX15" s="133"/>
      <c r="AIY15" s="133"/>
      <c r="AIZ15" s="133"/>
      <c r="AJA15" s="133"/>
      <c r="AJB15" s="133"/>
      <c r="AJC15" s="133"/>
      <c r="AJD15" s="133"/>
      <c r="AJE15" s="133"/>
      <c r="AJF15" s="133"/>
      <c r="AJG15" s="133"/>
      <c r="AJH15" s="133"/>
      <c r="AJI15" s="133"/>
      <c r="AJJ15" s="133"/>
      <c r="AJK15" s="133"/>
      <c r="AJL15" s="133"/>
      <c r="AJM15" s="133"/>
      <c r="AJN15" s="133"/>
      <c r="AJO15" s="133"/>
      <c r="AJP15" s="133"/>
      <c r="AJQ15" s="133"/>
      <c r="AJR15" s="133"/>
      <c r="AJS15" s="133"/>
      <c r="AJT15" s="133"/>
      <c r="AJU15" s="133"/>
      <c r="AJV15" s="133"/>
      <c r="AJW15" s="133"/>
      <c r="AJX15" s="133"/>
      <c r="AJY15" s="133"/>
      <c r="AJZ15" s="133"/>
      <c r="AKA15" s="133"/>
      <c r="AKB15" s="133"/>
      <c r="AKC15" s="133"/>
      <c r="AKD15" s="133"/>
      <c r="AKE15" s="133"/>
      <c r="AKF15" s="133"/>
      <c r="AKG15" s="133"/>
      <c r="AKH15" s="133"/>
      <c r="AKI15" s="133"/>
      <c r="AKJ15" s="133"/>
      <c r="AKK15" s="133"/>
      <c r="AKL15" s="133"/>
      <c r="AKM15" s="133"/>
      <c r="AKN15" s="133"/>
      <c r="AKO15" s="133"/>
      <c r="AKP15" s="133"/>
      <c r="AKQ15" s="133"/>
      <c r="AKR15" s="133"/>
      <c r="AKS15" s="133"/>
      <c r="AKT15" s="133"/>
      <c r="AKU15" s="133"/>
      <c r="AKV15" s="133"/>
      <c r="AKW15" s="133"/>
      <c r="AKX15" s="133"/>
      <c r="AKY15" s="133"/>
      <c r="AKZ15" s="133"/>
      <c r="ALA15" s="133"/>
      <c r="ALB15" s="133"/>
      <c r="ALC15" s="133"/>
      <c r="ALD15" s="133"/>
      <c r="ALE15" s="133"/>
      <c r="ALF15" s="133"/>
      <c r="ALG15" s="133"/>
      <c r="ALH15" s="133"/>
      <c r="ALI15" s="133"/>
      <c r="ALJ15" s="133"/>
      <c r="ALK15" s="133"/>
      <c r="ALL15" s="133"/>
      <c r="ALM15" s="133"/>
      <c r="ALN15" s="133"/>
      <c r="ALO15" s="133"/>
      <c r="ALP15" s="133"/>
      <c r="ALQ15" s="133"/>
      <c r="ALR15" s="133"/>
      <c r="ALS15" s="133"/>
      <c r="ALT15" s="133"/>
      <c r="ALU15" s="133"/>
      <c r="ALV15" s="133"/>
      <c r="ALW15" s="133"/>
      <c r="ALX15" s="133"/>
      <c r="ALY15" s="133"/>
      <c r="ALZ15" s="133"/>
      <c r="AMA15" s="133"/>
      <c r="AMB15" s="133"/>
      <c r="AMC15" s="133"/>
      <c r="AMD15" s="133"/>
      <c r="AME15" s="133"/>
      <c r="AMF15" s="133"/>
      <c r="AMG15" s="133"/>
      <c r="AMH15" s="133"/>
      <c r="AMI15" s="133"/>
      <c r="AMJ15" s="133"/>
      <c r="AMK15" s="133"/>
      <c r="AML15" s="133"/>
    </row>
    <row r="16" spans="1:1026" s="1" customFormat="1" ht="49.5" x14ac:dyDescent="0.2">
      <c r="A16" s="6"/>
      <c r="B16" s="140" t="s">
        <v>571</v>
      </c>
      <c r="C16" s="141">
        <v>46.65</v>
      </c>
      <c r="D16" s="140" t="s">
        <v>577</v>
      </c>
      <c r="E16" s="141">
        <v>8.91</v>
      </c>
      <c r="F16" s="140" t="s">
        <v>582</v>
      </c>
      <c r="G16" s="141">
        <v>21.94</v>
      </c>
      <c r="H16" s="140" t="s">
        <v>589</v>
      </c>
      <c r="I16" s="141">
        <v>32.71</v>
      </c>
      <c r="J16" s="140" t="s">
        <v>592</v>
      </c>
      <c r="K16" s="141">
        <v>13.9</v>
      </c>
      <c r="L16" s="140" t="s">
        <v>598</v>
      </c>
      <c r="M16" s="141">
        <v>42.57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  <c r="AMK16" s="6"/>
      <c r="AML16" s="6"/>
    </row>
    <row r="17" spans="1:1026" s="1" customFormat="1" ht="66" x14ac:dyDescent="0.2">
      <c r="A17" s="6"/>
      <c r="B17" s="140" t="s">
        <v>175</v>
      </c>
      <c r="C17" s="141">
        <v>8.51</v>
      </c>
      <c r="D17" s="140" t="s">
        <v>550</v>
      </c>
      <c r="E17" s="141">
        <v>8</v>
      </c>
      <c r="F17" s="140" t="s">
        <v>583</v>
      </c>
      <c r="G17" s="141">
        <v>25.19</v>
      </c>
      <c r="H17" s="140" t="s">
        <v>590</v>
      </c>
      <c r="I17" s="141">
        <v>9.3000000000000007</v>
      </c>
      <c r="J17" s="140" t="s">
        <v>474</v>
      </c>
      <c r="K17" s="141">
        <v>12.51</v>
      </c>
      <c r="L17" s="140" t="s">
        <v>174</v>
      </c>
      <c r="M17" s="141">
        <v>9.4600000000000009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  <c r="AMK17" s="6"/>
      <c r="AML17" s="6"/>
    </row>
    <row r="18" spans="1:1026" s="1" customFormat="1" ht="33" x14ac:dyDescent="0.2">
      <c r="A18" s="6"/>
      <c r="B18" s="140" t="s">
        <v>149</v>
      </c>
      <c r="C18" s="141">
        <v>59.05</v>
      </c>
      <c r="D18" s="140" t="s">
        <v>578</v>
      </c>
      <c r="E18" s="141">
        <v>85.41</v>
      </c>
      <c r="F18" s="140" t="s">
        <v>584</v>
      </c>
      <c r="G18" s="141">
        <v>40.79</v>
      </c>
      <c r="H18" s="140" t="s">
        <v>149</v>
      </c>
      <c r="I18" s="141">
        <v>59.05</v>
      </c>
      <c r="J18" s="140" t="s">
        <v>578</v>
      </c>
      <c r="K18" s="141">
        <v>85.41</v>
      </c>
      <c r="L18" s="140" t="s">
        <v>599</v>
      </c>
      <c r="M18" s="141">
        <v>54.82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  <c r="AMK18" s="6"/>
      <c r="AML18" s="6"/>
    </row>
    <row r="19" spans="1:1026" s="1" customFormat="1" ht="49.5" x14ac:dyDescent="0.2">
      <c r="A19" s="6"/>
      <c r="B19" s="140" t="s">
        <v>572</v>
      </c>
      <c r="C19" s="141">
        <v>4.6100000000000003</v>
      </c>
      <c r="D19" s="140" t="s">
        <v>579</v>
      </c>
      <c r="E19" s="141">
        <v>9.93</v>
      </c>
      <c r="F19" s="140" t="s">
        <v>585</v>
      </c>
      <c r="G19" s="141">
        <v>28.53</v>
      </c>
      <c r="H19" s="140" t="s">
        <v>591</v>
      </c>
      <c r="I19" s="141">
        <v>10.78</v>
      </c>
      <c r="J19" s="140" t="s">
        <v>593</v>
      </c>
      <c r="K19" s="141">
        <v>4.3600000000000003</v>
      </c>
      <c r="L19" s="140" t="s">
        <v>153</v>
      </c>
      <c r="M19" s="141">
        <v>4.96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  <c r="AML19" s="6"/>
    </row>
    <row r="20" spans="1:1026" s="1" customFormat="1" ht="49.5" x14ac:dyDescent="0.2">
      <c r="A20" s="6"/>
      <c r="B20" s="140" t="s">
        <v>552</v>
      </c>
      <c r="C20" s="141">
        <v>8.5399999999999991</v>
      </c>
      <c r="D20" s="140" t="s">
        <v>157</v>
      </c>
      <c r="E20" s="141">
        <v>28.53</v>
      </c>
      <c r="F20" s="140" t="s">
        <v>573</v>
      </c>
      <c r="G20" s="141">
        <v>6.06</v>
      </c>
      <c r="H20" s="140" t="s">
        <v>154</v>
      </c>
      <c r="I20" s="141">
        <v>28.53</v>
      </c>
      <c r="J20" s="140" t="s">
        <v>594</v>
      </c>
      <c r="K20" s="141">
        <v>18.37</v>
      </c>
      <c r="L20" s="140" t="s">
        <v>155</v>
      </c>
      <c r="M20" s="141">
        <v>24.31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  <c r="AMF20" s="6"/>
      <c r="AMG20" s="6"/>
      <c r="AMH20" s="6"/>
      <c r="AMI20" s="6"/>
      <c r="AMJ20" s="6"/>
      <c r="AMK20" s="6"/>
      <c r="AML20" s="6"/>
    </row>
    <row r="21" spans="1:1026" s="134" customFormat="1" x14ac:dyDescent="0.2">
      <c r="A21" s="133"/>
      <c r="B21" s="139" t="s">
        <v>63</v>
      </c>
      <c r="C21" s="137">
        <f>SUM(C22:C27)</f>
        <v>112.9</v>
      </c>
      <c r="D21" s="139" t="s">
        <v>64</v>
      </c>
      <c r="E21" s="137">
        <f>SUM(E22:E27)</f>
        <v>90.63000000000001</v>
      </c>
      <c r="F21" s="139" t="s">
        <v>65</v>
      </c>
      <c r="G21" s="137">
        <f>SUM(G22:G27)</f>
        <v>166.69</v>
      </c>
      <c r="H21" s="139" t="s">
        <v>66</v>
      </c>
      <c r="I21" s="137">
        <f>SUM(I22:I27)</f>
        <v>93.440000000000012</v>
      </c>
      <c r="J21" s="139" t="s">
        <v>67</v>
      </c>
      <c r="K21" s="137">
        <f>SUM(K22:K27)</f>
        <v>92.87</v>
      </c>
      <c r="L21" s="139" t="s">
        <v>559</v>
      </c>
      <c r="M21" s="137">
        <f>SUM(M22:M27)</f>
        <v>192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  <c r="IW21" s="133"/>
      <c r="IX21" s="133"/>
      <c r="IY21" s="133"/>
      <c r="IZ21" s="133"/>
      <c r="JA21" s="133"/>
      <c r="JB21" s="133"/>
      <c r="JC21" s="133"/>
      <c r="JD21" s="133"/>
      <c r="JE21" s="133"/>
      <c r="JF21" s="133"/>
      <c r="JG21" s="133"/>
      <c r="JH21" s="133"/>
      <c r="JI21" s="133"/>
      <c r="JJ21" s="133"/>
      <c r="JK21" s="133"/>
      <c r="JL21" s="133"/>
      <c r="JM21" s="133"/>
      <c r="JN21" s="133"/>
      <c r="JO21" s="133"/>
      <c r="JP21" s="133"/>
      <c r="JQ21" s="133"/>
      <c r="JR21" s="133"/>
      <c r="JS21" s="133"/>
      <c r="JT21" s="133"/>
      <c r="JU21" s="133"/>
      <c r="JV21" s="133"/>
      <c r="JW21" s="133"/>
      <c r="JX21" s="133"/>
      <c r="JY21" s="133"/>
      <c r="JZ21" s="133"/>
      <c r="KA21" s="133"/>
      <c r="KB21" s="133"/>
      <c r="KC21" s="133"/>
      <c r="KD21" s="133"/>
      <c r="KE21" s="133"/>
      <c r="KF21" s="133"/>
      <c r="KG21" s="133"/>
      <c r="KH21" s="133"/>
      <c r="KI21" s="133"/>
      <c r="KJ21" s="133"/>
      <c r="KK21" s="133"/>
      <c r="KL21" s="133"/>
      <c r="KM21" s="133"/>
      <c r="KN21" s="133"/>
      <c r="KO21" s="133"/>
      <c r="KP21" s="133"/>
      <c r="KQ21" s="133"/>
      <c r="KR21" s="133"/>
      <c r="KS21" s="133"/>
      <c r="KT21" s="133"/>
      <c r="KU21" s="133"/>
      <c r="KV21" s="133"/>
      <c r="KW21" s="133"/>
      <c r="KX21" s="133"/>
      <c r="KY21" s="133"/>
      <c r="KZ21" s="133"/>
      <c r="LA21" s="133"/>
      <c r="LB21" s="133"/>
      <c r="LC21" s="133"/>
      <c r="LD21" s="133"/>
      <c r="LE21" s="133"/>
      <c r="LF21" s="133"/>
      <c r="LG21" s="133"/>
      <c r="LH21" s="133"/>
      <c r="LI21" s="133"/>
      <c r="LJ21" s="133"/>
      <c r="LK21" s="133"/>
      <c r="LL21" s="133"/>
      <c r="LM21" s="133"/>
      <c r="LN21" s="133"/>
      <c r="LO21" s="133"/>
      <c r="LP21" s="133"/>
      <c r="LQ21" s="133"/>
      <c r="LR21" s="133"/>
      <c r="LS21" s="133"/>
      <c r="LT21" s="133"/>
      <c r="LU21" s="133"/>
      <c r="LV21" s="133"/>
      <c r="LW21" s="133"/>
      <c r="LX21" s="133"/>
      <c r="LY21" s="133"/>
      <c r="LZ21" s="133"/>
      <c r="MA21" s="133"/>
      <c r="MB21" s="133"/>
      <c r="MC21" s="133"/>
      <c r="MD21" s="133"/>
      <c r="ME21" s="133"/>
      <c r="MF21" s="133"/>
      <c r="MG21" s="133"/>
      <c r="MH21" s="133"/>
      <c r="MI21" s="133"/>
      <c r="MJ21" s="133"/>
      <c r="MK21" s="133"/>
      <c r="ML21" s="133"/>
      <c r="MM21" s="133"/>
      <c r="MN21" s="133"/>
      <c r="MO21" s="133"/>
      <c r="MP21" s="133"/>
      <c r="MQ21" s="133"/>
      <c r="MR21" s="133"/>
      <c r="MS21" s="133"/>
      <c r="MT21" s="133"/>
      <c r="MU21" s="133"/>
      <c r="MV21" s="133"/>
      <c r="MW21" s="133"/>
      <c r="MX21" s="133"/>
      <c r="MY21" s="133"/>
      <c r="MZ21" s="133"/>
      <c r="NA21" s="133"/>
      <c r="NB21" s="133"/>
      <c r="NC21" s="133"/>
      <c r="ND21" s="133"/>
      <c r="NE21" s="133"/>
      <c r="NF21" s="133"/>
      <c r="NG21" s="133"/>
      <c r="NH21" s="133"/>
      <c r="NI21" s="133"/>
      <c r="NJ21" s="133"/>
      <c r="NK21" s="133"/>
      <c r="NL21" s="133"/>
      <c r="NM21" s="133"/>
      <c r="NN21" s="133"/>
      <c r="NO21" s="133"/>
      <c r="NP21" s="133"/>
      <c r="NQ21" s="133"/>
      <c r="NR21" s="133"/>
      <c r="NS21" s="133"/>
      <c r="NT21" s="133"/>
      <c r="NU21" s="133"/>
      <c r="NV21" s="133"/>
      <c r="NW21" s="133"/>
      <c r="NX21" s="133"/>
      <c r="NY21" s="133"/>
      <c r="NZ21" s="133"/>
      <c r="OA21" s="133"/>
      <c r="OB21" s="133"/>
      <c r="OC21" s="133"/>
      <c r="OD21" s="133"/>
      <c r="OE21" s="133"/>
      <c r="OF21" s="133"/>
      <c r="OG21" s="133"/>
      <c r="OH21" s="133"/>
      <c r="OI21" s="133"/>
      <c r="OJ21" s="133"/>
      <c r="OK21" s="133"/>
      <c r="OL21" s="133"/>
      <c r="OM21" s="133"/>
      <c r="ON21" s="133"/>
      <c r="OO21" s="133"/>
      <c r="OP21" s="133"/>
      <c r="OQ21" s="133"/>
      <c r="OR21" s="133"/>
      <c r="OS21" s="133"/>
      <c r="OT21" s="133"/>
      <c r="OU21" s="133"/>
      <c r="OV21" s="133"/>
      <c r="OW21" s="133"/>
      <c r="OX21" s="133"/>
      <c r="OY21" s="133"/>
      <c r="OZ21" s="133"/>
      <c r="PA21" s="133"/>
      <c r="PB21" s="133"/>
      <c r="PC21" s="133"/>
      <c r="PD21" s="133"/>
      <c r="PE21" s="133"/>
      <c r="PF21" s="133"/>
      <c r="PG21" s="133"/>
      <c r="PH21" s="133"/>
      <c r="PI21" s="133"/>
      <c r="PJ21" s="133"/>
      <c r="PK21" s="133"/>
      <c r="PL21" s="133"/>
      <c r="PM21" s="133"/>
      <c r="PN21" s="133"/>
      <c r="PO21" s="133"/>
      <c r="PP21" s="133"/>
      <c r="PQ21" s="133"/>
      <c r="PR21" s="133"/>
      <c r="PS21" s="133"/>
      <c r="PT21" s="133"/>
      <c r="PU21" s="133"/>
      <c r="PV21" s="133"/>
      <c r="PW21" s="133"/>
      <c r="PX21" s="133"/>
      <c r="PY21" s="133"/>
      <c r="PZ21" s="133"/>
      <c r="QA21" s="133"/>
      <c r="QB21" s="133"/>
      <c r="QC21" s="133"/>
      <c r="QD21" s="133"/>
      <c r="QE21" s="133"/>
      <c r="QF21" s="133"/>
      <c r="QG21" s="133"/>
      <c r="QH21" s="133"/>
      <c r="QI21" s="133"/>
      <c r="QJ21" s="133"/>
      <c r="QK21" s="133"/>
      <c r="QL21" s="133"/>
      <c r="QM21" s="133"/>
      <c r="QN21" s="133"/>
      <c r="QO21" s="133"/>
      <c r="QP21" s="133"/>
      <c r="QQ21" s="133"/>
      <c r="QR21" s="133"/>
      <c r="QS21" s="133"/>
      <c r="QT21" s="133"/>
      <c r="QU21" s="133"/>
      <c r="QV21" s="133"/>
      <c r="QW21" s="133"/>
      <c r="QX21" s="133"/>
      <c r="QY21" s="133"/>
      <c r="QZ21" s="133"/>
      <c r="RA21" s="133"/>
      <c r="RB21" s="133"/>
      <c r="RC21" s="133"/>
      <c r="RD21" s="133"/>
      <c r="RE21" s="133"/>
      <c r="RF21" s="133"/>
      <c r="RG21" s="133"/>
      <c r="RH21" s="133"/>
      <c r="RI21" s="133"/>
      <c r="RJ21" s="133"/>
      <c r="RK21" s="133"/>
      <c r="RL21" s="133"/>
      <c r="RM21" s="133"/>
      <c r="RN21" s="133"/>
      <c r="RO21" s="133"/>
      <c r="RP21" s="133"/>
      <c r="RQ21" s="133"/>
      <c r="RR21" s="133"/>
      <c r="RS21" s="133"/>
      <c r="RT21" s="133"/>
      <c r="RU21" s="133"/>
      <c r="RV21" s="133"/>
      <c r="RW21" s="133"/>
      <c r="RX21" s="133"/>
      <c r="RY21" s="133"/>
      <c r="RZ21" s="133"/>
      <c r="SA21" s="133"/>
      <c r="SB21" s="133"/>
      <c r="SC21" s="133"/>
      <c r="SD21" s="133"/>
      <c r="SE21" s="133"/>
      <c r="SF21" s="133"/>
      <c r="SG21" s="133"/>
      <c r="SH21" s="133"/>
      <c r="SI21" s="133"/>
      <c r="SJ21" s="133"/>
      <c r="SK21" s="133"/>
      <c r="SL21" s="133"/>
      <c r="SM21" s="133"/>
      <c r="SN21" s="133"/>
      <c r="SO21" s="133"/>
      <c r="SP21" s="133"/>
      <c r="SQ21" s="133"/>
      <c r="SR21" s="133"/>
      <c r="SS21" s="133"/>
      <c r="ST21" s="133"/>
      <c r="SU21" s="133"/>
      <c r="SV21" s="133"/>
      <c r="SW21" s="133"/>
      <c r="SX21" s="133"/>
      <c r="SY21" s="133"/>
      <c r="SZ21" s="133"/>
      <c r="TA21" s="133"/>
      <c r="TB21" s="133"/>
      <c r="TC21" s="133"/>
      <c r="TD21" s="133"/>
      <c r="TE21" s="133"/>
      <c r="TF21" s="133"/>
      <c r="TG21" s="133"/>
      <c r="TH21" s="133"/>
      <c r="TI21" s="133"/>
      <c r="TJ21" s="133"/>
      <c r="TK21" s="133"/>
      <c r="TL21" s="133"/>
      <c r="TM21" s="133"/>
      <c r="TN21" s="133"/>
      <c r="TO21" s="133"/>
      <c r="TP21" s="133"/>
      <c r="TQ21" s="133"/>
      <c r="TR21" s="133"/>
      <c r="TS21" s="133"/>
      <c r="TT21" s="133"/>
      <c r="TU21" s="133"/>
      <c r="TV21" s="133"/>
      <c r="TW21" s="133"/>
      <c r="TX21" s="133"/>
      <c r="TY21" s="133"/>
      <c r="TZ21" s="133"/>
      <c r="UA21" s="133"/>
      <c r="UB21" s="133"/>
      <c r="UC21" s="133"/>
      <c r="UD21" s="133"/>
      <c r="UE21" s="133"/>
      <c r="UF21" s="133"/>
      <c r="UG21" s="133"/>
      <c r="UH21" s="133"/>
      <c r="UI21" s="133"/>
      <c r="UJ21" s="133"/>
      <c r="UK21" s="133"/>
      <c r="UL21" s="133"/>
      <c r="UM21" s="133"/>
      <c r="UN21" s="133"/>
      <c r="UO21" s="133"/>
      <c r="UP21" s="133"/>
      <c r="UQ21" s="133"/>
      <c r="UR21" s="133"/>
      <c r="US21" s="133"/>
      <c r="UT21" s="133"/>
      <c r="UU21" s="133"/>
      <c r="UV21" s="133"/>
      <c r="UW21" s="133"/>
      <c r="UX21" s="133"/>
      <c r="UY21" s="133"/>
      <c r="UZ21" s="133"/>
      <c r="VA21" s="133"/>
      <c r="VB21" s="133"/>
      <c r="VC21" s="133"/>
      <c r="VD21" s="133"/>
      <c r="VE21" s="133"/>
      <c r="VF21" s="133"/>
      <c r="VG21" s="133"/>
      <c r="VH21" s="133"/>
      <c r="VI21" s="133"/>
      <c r="VJ21" s="133"/>
      <c r="VK21" s="133"/>
      <c r="VL21" s="133"/>
      <c r="VM21" s="133"/>
      <c r="VN21" s="133"/>
      <c r="VO21" s="133"/>
      <c r="VP21" s="133"/>
      <c r="VQ21" s="133"/>
      <c r="VR21" s="133"/>
      <c r="VS21" s="133"/>
      <c r="VT21" s="133"/>
      <c r="VU21" s="133"/>
      <c r="VV21" s="133"/>
      <c r="VW21" s="133"/>
      <c r="VX21" s="133"/>
      <c r="VY21" s="133"/>
      <c r="VZ21" s="133"/>
      <c r="WA21" s="133"/>
      <c r="WB21" s="133"/>
      <c r="WC21" s="133"/>
      <c r="WD21" s="133"/>
      <c r="WE21" s="133"/>
      <c r="WF21" s="133"/>
      <c r="WG21" s="133"/>
      <c r="WH21" s="133"/>
      <c r="WI21" s="133"/>
      <c r="WJ21" s="133"/>
      <c r="WK21" s="133"/>
      <c r="WL21" s="133"/>
      <c r="WM21" s="133"/>
      <c r="WN21" s="133"/>
      <c r="WO21" s="133"/>
      <c r="WP21" s="133"/>
      <c r="WQ21" s="133"/>
      <c r="WR21" s="133"/>
      <c r="WS21" s="133"/>
      <c r="WT21" s="133"/>
      <c r="WU21" s="133"/>
      <c r="WV21" s="133"/>
      <c r="WW21" s="133"/>
      <c r="WX21" s="133"/>
      <c r="WY21" s="133"/>
      <c r="WZ21" s="133"/>
      <c r="XA21" s="133"/>
      <c r="XB21" s="133"/>
      <c r="XC21" s="133"/>
      <c r="XD21" s="133"/>
      <c r="XE21" s="133"/>
      <c r="XF21" s="133"/>
      <c r="XG21" s="133"/>
      <c r="XH21" s="133"/>
      <c r="XI21" s="133"/>
      <c r="XJ21" s="133"/>
      <c r="XK21" s="133"/>
      <c r="XL21" s="133"/>
      <c r="XM21" s="133"/>
      <c r="XN21" s="133"/>
      <c r="XO21" s="133"/>
      <c r="XP21" s="133"/>
      <c r="XQ21" s="133"/>
      <c r="XR21" s="133"/>
      <c r="XS21" s="133"/>
      <c r="XT21" s="133"/>
      <c r="XU21" s="133"/>
      <c r="XV21" s="133"/>
      <c r="XW21" s="133"/>
      <c r="XX21" s="133"/>
      <c r="XY21" s="133"/>
      <c r="XZ21" s="133"/>
      <c r="YA21" s="133"/>
      <c r="YB21" s="133"/>
      <c r="YC21" s="133"/>
      <c r="YD21" s="133"/>
      <c r="YE21" s="133"/>
      <c r="YF21" s="133"/>
      <c r="YG21" s="133"/>
      <c r="YH21" s="133"/>
      <c r="YI21" s="133"/>
      <c r="YJ21" s="133"/>
      <c r="YK21" s="133"/>
      <c r="YL21" s="133"/>
      <c r="YM21" s="133"/>
      <c r="YN21" s="133"/>
      <c r="YO21" s="133"/>
      <c r="YP21" s="133"/>
      <c r="YQ21" s="133"/>
      <c r="YR21" s="133"/>
      <c r="YS21" s="133"/>
      <c r="YT21" s="133"/>
      <c r="YU21" s="133"/>
      <c r="YV21" s="133"/>
      <c r="YW21" s="133"/>
      <c r="YX21" s="133"/>
      <c r="YY21" s="133"/>
      <c r="YZ21" s="133"/>
      <c r="ZA21" s="133"/>
      <c r="ZB21" s="133"/>
      <c r="ZC21" s="133"/>
      <c r="ZD21" s="133"/>
      <c r="ZE21" s="133"/>
      <c r="ZF21" s="133"/>
      <c r="ZG21" s="133"/>
      <c r="ZH21" s="133"/>
      <c r="ZI21" s="133"/>
      <c r="ZJ21" s="133"/>
      <c r="ZK21" s="133"/>
      <c r="ZL21" s="133"/>
      <c r="ZM21" s="133"/>
      <c r="ZN21" s="133"/>
      <c r="ZO21" s="133"/>
      <c r="ZP21" s="133"/>
      <c r="ZQ21" s="133"/>
      <c r="ZR21" s="133"/>
      <c r="ZS21" s="133"/>
      <c r="ZT21" s="133"/>
      <c r="ZU21" s="133"/>
      <c r="ZV21" s="133"/>
      <c r="ZW21" s="133"/>
      <c r="ZX21" s="133"/>
      <c r="ZY21" s="133"/>
      <c r="ZZ21" s="133"/>
      <c r="AAA21" s="133"/>
      <c r="AAB21" s="133"/>
      <c r="AAC21" s="133"/>
      <c r="AAD21" s="133"/>
      <c r="AAE21" s="133"/>
      <c r="AAF21" s="133"/>
      <c r="AAG21" s="133"/>
      <c r="AAH21" s="133"/>
      <c r="AAI21" s="133"/>
      <c r="AAJ21" s="133"/>
      <c r="AAK21" s="133"/>
      <c r="AAL21" s="133"/>
      <c r="AAM21" s="133"/>
      <c r="AAN21" s="133"/>
      <c r="AAO21" s="133"/>
      <c r="AAP21" s="133"/>
      <c r="AAQ21" s="133"/>
      <c r="AAR21" s="133"/>
      <c r="AAS21" s="133"/>
      <c r="AAT21" s="133"/>
      <c r="AAU21" s="133"/>
      <c r="AAV21" s="133"/>
      <c r="AAW21" s="133"/>
      <c r="AAX21" s="133"/>
      <c r="AAY21" s="133"/>
      <c r="AAZ21" s="133"/>
      <c r="ABA21" s="133"/>
      <c r="ABB21" s="133"/>
      <c r="ABC21" s="133"/>
      <c r="ABD21" s="133"/>
      <c r="ABE21" s="133"/>
      <c r="ABF21" s="133"/>
      <c r="ABG21" s="133"/>
      <c r="ABH21" s="133"/>
      <c r="ABI21" s="133"/>
      <c r="ABJ21" s="133"/>
      <c r="ABK21" s="133"/>
      <c r="ABL21" s="133"/>
      <c r="ABM21" s="133"/>
      <c r="ABN21" s="133"/>
      <c r="ABO21" s="133"/>
      <c r="ABP21" s="133"/>
      <c r="ABQ21" s="133"/>
      <c r="ABR21" s="133"/>
      <c r="ABS21" s="133"/>
      <c r="ABT21" s="133"/>
      <c r="ABU21" s="133"/>
      <c r="ABV21" s="133"/>
      <c r="ABW21" s="133"/>
      <c r="ABX21" s="133"/>
      <c r="ABY21" s="133"/>
      <c r="ABZ21" s="133"/>
      <c r="ACA21" s="133"/>
      <c r="ACB21" s="133"/>
      <c r="ACC21" s="133"/>
      <c r="ACD21" s="133"/>
      <c r="ACE21" s="133"/>
      <c r="ACF21" s="133"/>
      <c r="ACG21" s="133"/>
      <c r="ACH21" s="133"/>
      <c r="ACI21" s="133"/>
      <c r="ACJ21" s="133"/>
      <c r="ACK21" s="133"/>
      <c r="ACL21" s="133"/>
      <c r="ACM21" s="133"/>
      <c r="ACN21" s="133"/>
      <c r="ACO21" s="133"/>
      <c r="ACP21" s="133"/>
      <c r="ACQ21" s="133"/>
      <c r="ACR21" s="133"/>
      <c r="ACS21" s="133"/>
      <c r="ACT21" s="133"/>
      <c r="ACU21" s="133"/>
      <c r="ACV21" s="133"/>
      <c r="ACW21" s="133"/>
      <c r="ACX21" s="133"/>
      <c r="ACY21" s="133"/>
      <c r="ACZ21" s="133"/>
      <c r="ADA21" s="133"/>
      <c r="ADB21" s="133"/>
      <c r="ADC21" s="133"/>
      <c r="ADD21" s="133"/>
      <c r="ADE21" s="133"/>
      <c r="ADF21" s="133"/>
      <c r="ADG21" s="133"/>
      <c r="ADH21" s="133"/>
      <c r="ADI21" s="133"/>
      <c r="ADJ21" s="133"/>
      <c r="ADK21" s="133"/>
      <c r="ADL21" s="133"/>
      <c r="ADM21" s="133"/>
      <c r="ADN21" s="133"/>
      <c r="ADO21" s="133"/>
      <c r="ADP21" s="133"/>
      <c r="ADQ21" s="133"/>
      <c r="ADR21" s="133"/>
      <c r="ADS21" s="133"/>
      <c r="ADT21" s="133"/>
      <c r="ADU21" s="133"/>
      <c r="ADV21" s="133"/>
      <c r="ADW21" s="133"/>
      <c r="ADX21" s="133"/>
      <c r="ADY21" s="133"/>
      <c r="ADZ21" s="133"/>
      <c r="AEA21" s="133"/>
      <c r="AEB21" s="133"/>
      <c r="AEC21" s="133"/>
      <c r="AED21" s="133"/>
      <c r="AEE21" s="133"/>
      <c r="AEF21" s="133"/>
      <c r="AEG21" s="133"/>
      <c r="AEH21" s="133"/>
      <c r="AEI21" s="133"/>
      <c r="AEJ21" s="133"/>
      <c r="AEK21" s="133"/>
      <c r="AEL21" s="133"/>
      <c r="AEM21" s="133"/>
      <c r="AEN21" s="133"/>
      <c r="AEO21" s="133"/>
      <c r="AEP21" s="133"/>
      <c r="AEQ21" s="133"/>
      <c r="AER21" s="133"/>
      <c r="AES21" s="133"/>
      <c r="AET21" s="133"/>
      <c r="AEU21" s="133"/>
      <c r="AEV21" s="133"/>
      <c r="AEW21" s="133"/>
      <c r="AEX21" s="133"/>
      <c r="AEY21" s="133"/>
      <c r="AEZ21" s="133"/>
      <c r="AFA21" s="133"/>
      <c r="AFB21" s="133"/>
      <c r="AFC21" s="133"/>
      <c r="AFD21" s="133"/>
      <c r="AFE21" s="133"/>
      <c r="AFF21" s="133"/>
      <c r="AFG21" s="133"/>
      <c r="AFH21" s="133"/>
      <c r="AFI21" s="133"/>
      <c r="AFJ21" s="133"/>
      <c r="AFK21" s="133"/>
      <c r="AFL21" s="133"/>
      <c r="AFM21" s="133"/>
      <c r="AFN21" s="133"/>
      <c r="AFO21" s="133"/>
      <c r="AFP21" s="133"/>
      <c r="AFQ21" s="133"/>
      <c r="AFR21" s="133"/>
      <c r="AFS21" s="133"/>
      <c r="AFT21" s="133"/>
      <c r="AFU21" s="133"/>
      <c r="AFV21" s="133"/>
      <c r="AFW21" s="133"/>
      <c r="AFX21" s="133"/>
      <c r="AFY21" s="133"/>
      <c r="AFZ21" s="133"/>
      <c r="AGA21" s="133"/>
      <c r="AGB21" s="133"/>
      <c r="AGC21" s="133"/>
      <c r="AGD21" s="133"/>
      <c r="AGE21" s="133"/>
      <c r="AGF21" s="133"/>
      <c r="AGG21" s="133"/>
      <c r="AGH21" s="133"/>
      <c r="AGI21" s="133"/>
      <c r="AGJ21" s="133"/>
      <c r="AGK21" s="133"/>
      <c r="AGL21" s="133"/>
      <c r="AGM21" s="133"/>
      <c r="AGN21" s="133"/>
      <c r="AGO21" s="133"/>
      <c r="AGP21" s="133"/>
      <c r="AGQ21" s="133"/>
      <c r="AGR21" s="133"/>
      <c r="AGS21" s="133"/>
      <c r="AGT21" s="133"/>
      <c r="AGU21" s="133"/>
      <c r="AGV21" s="133"/>
      <c r="AGW21" s="133"/>
      <c r="AGX21" s="133"/>
      <c r="AGY21" s="133"/>
      <c r="AGZ21" s="133"/>
      <c r="AHA21" s="133"/>
      <c r="AHB21" s="133"/>
      <c r="AHC21" s="133"/>
      <c r="AHD21" s="133"/>
      <c r="AHE21" s="133"/>
      <c r="AHF21" s="133"/>
      <c r="AHG21" s="133"/>
      <c r="AHH21" s="133"/>
      <c r="AHI21" s="133"/>
      <c r="AHJ21" s="133"/>
      <c r="AHK21" s="133"/>
      <c r="AHL21" s="133"/>
      <c r="AHM21" s="133"/>
      <c r="AHN21" s="133"/>
      <c r="AHO21" s="133"/>
      <c r="AHP21" s="133"/>
      <c r="AHQ21" s="133"/>
      <c r="AHR21" s="133"/>
      <c r="AHS21" s="133"/>
      <c r="AHT21" s="133"/>
      <c r="AHU21" s="133"/>
      <c r="AHV21" s="133"/>
      <c r="AHW21" s="133"/>
      <c r="AHX21" s="133"/>
      <c r="AHY21" s="133"/>
      <c r="AHZ21" s="133"/>
      <c r="AIA21" s="133"/>
      <c r="AIB21" s="133"/>
      <c r="AIC21" s="133"/>
      <c r="AID21" s="133"/>
      <c r="AIE21" s="133"/>
      <c r="AIF21" s="133"/>
      <c r="AIG21" s="133"/>
      <c r="AIH21" s="133"/>
      <c r="AII21" s="133"/>
      <c r="AIJ21" s="133"/>
      <c r="AIK21" s="133"/>
      <c r="AIL21" s="133"/>
      <c r="AIM21" s="133"/>
      <c r="AIN21" s="133"/>
      <c r="AIO21" s="133"/>
      <c r="AIP21" s="133"/>
      <c r="AIQ21" s="133"/>
      <c r="AIR21" s="133"/>
      <c r="AIS21" s="133"/>
      <c r="AIT21" s="133"/>
      <c r="AIU21" s="133"/>
      <c r="AIV21" s="133"/>
      <c r="AIW21" s="133"/>
      <c r="AIX21" s="133"/>
      <c r="AIY21" s="133"/>
      <c r="AIZ21" s="133"/>
      <c r="AJA21" s="133"/>
      <c r="AJB21" s="133"/>
      <c r="AJC21" s="133"/>
      <c r="AJD21" s="133"/>
      <c r="AJE21" s="133"/>
      <c r="AJF21" s="133"/>
      <c r="AJG21" s="133"/>
      <c r="AJH21" s="133"/>
      <c r="AJI21" s="133"/>
      <c r="AJJ21" s="133"/>
      <c r="AJK21" s="133"/>
      <c r="AJL21" s="133"/>
      <c r="AJM21" s="133"/>
      <c r="AJN21" s="133"/>
      <c r="AJO21" s="133"/>
      <c r="AJP21" s="133"/>
      <c r="AJQ21" s="133"/>
      <c r="AJR21" s="133"/>
      <c r="AJS21" s="133"/>
      <c r="AJT21" s="133"/>
      <c r="AJU21" s="133"/>
      <c r="AJV21" s="133"/>
      <c r="AJW21" s="133"/>
      <c r="AJX21" s="133"/>
      <c r="AJY21" s="133"/>
      <c r="AJZ21" s="133"/>
      <c r="AKA21" s="133"/>
      <c r="AKB21" s="133"/>
      <c r="AKC21" s="133"/>
      <c r="AKD21" s="133"/>
      <c r="AKE21" s="133"/>
      <c r="AKF21" s="133"/>
      <c r="AKG21" s="133"/>
      <c r="AKH21" s="133"/>
      <c r="AKI21" s="133"/>
      <c r="AKJ21" s="133"/>
      <c r="AKK21" s="133"/>
      <c r="AKL21" s="133"/>
      <c r="AKM21" s="133"/>
      <c r="AKN21" s="133"/>
      <c r="AKO21" s="133"/>
      <c r="AKP21" s="133"/>
      <c r="AKQ21" s="133"/>
      <c r="AKR21" s="133"/>
      <c r="AKS21" s="133"/>
      <c r="AKT21" s="133"/>
      <c r="AKU21" s="133"/>
      <c r="AKV21" s="133"/>
      <c r="AKW21" s="133"/>
      <c r="AKX21" s="133"/>
      <c r="AKY21" s="133"/>
      <c r="AKZ21" s="133"/>
      <c r="ALA21" s="133"/>
      <c r="ALB21" s="133"/>
      <c r="ALC21" s="133"/>
      <c r="ALD21" s="133"/>
      <c r="ALE21" s="133"/>
      <c r="ALF21" s="133"/>
      <c r="ALG21" s="133"/>
      <c r="ALH21" s="133"/>
      <c r="ALI21" s="133"/>
      <c r="ALJ21" s="133"/>
      <c r="ALK21" s="133"/>
      <c r="ALL21" s="133"/>
      <c r="ALM21" s="133"/>
      <c r="ALN21" s="133"/>
      <c r="ALO21" s="133"/>
      <c r="ALP21" s="133"/>
      <c r="ALQ21" s="133"/>
      <c r="ALR21" s="133"/>
      <c r="ALS21" s="133"/>
      <c r="ALT21" s="133"/>
      <c r="ALU21" s="133"/>
      <c r="ALV21" s="133"/>
      <c r="ALW21" s="133"/>
      <c r="ALX21" s="133"/>
      <c r="ALY21" s="133"/>
      <c r="ALZ21" s="133"/>
      <c r="AMA21" s="133"/>
      <c r="AMB21" s="133"/>
      <c r="AMC21" s="133"/>
      <c r="AMD21" s="133"/>
      <c r="AME21" s="133"/>
      <c r="AMF21" s="133"/>
      <c r="AMG21" s="133"/>
      <c r="AMH21" s="133"/>
      <c r="AMI21" s="133"/>
      <c r="AMJ21" s="133"/>
      <c r="AMK21" s="133"/>
      <c r="AML21" s="133"/>
    </row>
    <row r="22" spans="1:1026" s="1" customFormat="1" ht="33" x14ac:dyDescent="0.2">
      <c r="A22" s="6"/>
      <c r="B22" s="140" t="s">
        <v>567</v>
      </c>
      <c r="C22" s="141">
        <v>11.22</v>
      </c>
      <c r="D22" s="140" t="s">
        <v>567</v>
      </c>
      <c r="E22" s="141">
        <v>11.22</v>
      </c>
      <c r="F22" s="140" t="s">
        <v>40</v>
      </c>
      <c r="G22" s="141">
        <v>8.73</v>
      </c>
      <c r="H22" s="140" t="s">
        <v>567</v>
      </c>
      <c r="I22" s="141">
        <v>11.22</v>
      </c>
      <c r="J22" s="140" t="s">
        <v>580</v>
      </c>
      <c r="K22" s="141">
        <v>27.1</v>
      </c>
      <c r="L22" s="140" t="s">
        <v>40</v>
      </c>
      <c r="M22" s="141">
        <v>8.73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  <c r="AMF22" s="6"/>
      <c r="AMG22" s="6"/>
      <c r="AMH22" s="6"/>
      <c r="AMI22" s="6"/>
      <c r="AMJ22" s="6"/>
      <c r="AMK22" s="6"/>
      <c r="AML22" s="6"/>
    </row>
    <row r="23" spans="1:1026" s="1" customFormat="1" ht="82.5" x14ac:dyDescent="0.2">
      <c r="A23" s="6"/>
      <c r="B23" s="140" t="s">
        <v>40</v>
      </c>
      <c r="C23" s="141">
        <v>8.73</v>
      </c>
      <c r="D23" s="140" t="s">
        <v>603</v>
      </c>
      <c r="E23" s="141">
        <v>32.9</v>
      </c>
      <c r="F23" s="140" t="s">
        <v>606</v>
      </c>
      <c r="G23" s="141">
        <v>57.66</v>
      </c>
      <c r="H23" s="140" t="s">
        <v>609</v>
      </c>
      <c r="I23" s="141">
        <v>35.71</v>
      </c>
      <c r="J23" s="140" t="s">
        <v>613</v>
      </c>
      <c r="K23" s="141">
        <v>30.28</v>
      </c>
      <c r="L23" s="140" t="s">
        <v>618</v>
      </c>
      <c r="M23" s="141">
        <v>61.72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</row>
    <row r="24" spans="1:1026" s="1" customFormat="1" ht="33" x14ac:dyDescent="0.2">
      <c r="A24" s="6"/>
      <c r="B24" s="140" t="s">
        <v>600</v>
      </c>
      <c r="C24" s="141">
        <v>23.8</v>
      </c>
      <c r="D24" s="140" t="s">
        <v>569</v>
      </c>
      <c r="E24" s="141">
        <v>14.97</v>
      </c>
      <c r="F24" s="140" t="s">
        <v>160</v>
      </c>
      <c r="G24" s="141">
        <v>47.83</v>
      </c>
      <c r="H24" s="140" t="s">
        <v>569</v>
      </c>
      <c r="I24" s="141">
        <v>14.97</v>
      </c>
      <c r="J24" s="140" t="s">
        <v>153</v>
      </c>
      <c r="K24" s="141">
        <v>4.96</v>
      </c>
      <c r="L24" s="140" t="s">
        <v>619</v>
      </c>
      <c r="M24" s="141">
        <v>60.15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6"/>
      <c r="AMI24" s="6"/>
      <c r="AMJ24" s="6"/>
      <c r="AMK24" s="6"/>
      <c r="AML24" s="6"/>
    </row>
    <row r="25" spans="1:1026" s="1" customFormat="1" ht="33" x14ac:dyDescent="0.2">
      <c r="A25" s="6"/>
      <c r="B25" s="140" t="s">
        <v>601</v>
      </c>
      <c r="C25" s="141">
        <v>32.14</v>
      </c>
      <c r="D25" s="140" t="s">
        <v>152</v>
      </c>
      <c r="E25" s="141">
        <v>27.5</v>
      </c>
      <c r="F25" s="140" t="s">
        <v>150</v>
      </c>
      <c r="G25" s="141">
        <v>20</v>
      </c>
      <c r="H25" s="140" t="s">
        <v>152</v>
      </c>
      <c r="I25" s="141">
        <v>27.5</v>
      </c>
      <c r="J25" s="140" t="s">
        <v>152</v>
      </c>
      <c r="K25" s="141">
        <v>27.5</v>
      </c>
      <c r="L25" s="140" t="s">
        <v>151</v>
      </c>
      <c r="M25" s="141">
        <v>29.94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  <c r="AMI25" s="6"/>
      <c r="AMJ25" s="6"/>
      <c r="AMK25" s="6"/>
      <c r="AML25" s="6"/>
    </row>
    <row r="26" spans="1:1026" s="1" customFormat="1" ht="49.5" x14ac:dyDescent="0.2">
      <c r="A26" s="6"/>
      <c r="B26" s="140" t="s">
        <v>151</v>
      </c>
      <c r="C26" s="141">
        <v>29.94</v>
      </c>
      <c r="D26" s="140" t="s">
        <v>570</v>
      </c>
      <c r="E26" s="141">
        <v>4.04</v>
      </c>
      <c r="F26" s="140" t="s">
        <v>587</v>
      </c>
      <c r="G26" s="141">
        <v>28.43</v>
      </c>
      <c r="H26" s="140" t="s">
        <v>570</v>
      </c>
      <c r="I26" s="141">
        <v>4.04</v>
      </c>
      <c r="J26" s="140" t="s">
        <v>614</v>
      </c>
      <c r="K26" s="141">
        <v>3.03</v>
      </c>
      <c r="L26" s="140" t="s">
        <v>587</v>
      </c>
      <c r="M26" s="141">
        <v>28.43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6"/>
      <c r="AMI26" s="6"/>
      <c r="AMJ26" s="6"/>
      <c r="AMK26" s="6"/>
      <c r="AML26" s="6"/>
    </row>
    <row r="27" spans="1:1026" s="1" customFormat="1" ht="49.5" x14ac:dyDescent="0.2">
      <c r="A27" s="6"/>
      <c r="B27" s="140" t="s">
        <v>602</v>
      </c>
      <c r="C27" s="141">
        <v>7.07</v>
      </c>
      <c r="D27" s="142"/>
      <c r="E27" s="136"/>
      <c r="F27" s="140" t="s">
        <v>570</v>
      </c>
      <c r="G27" s="141">
        <v>4.04</v>
      </c>
      <c r="H27" s="142"/>
      <c r="I27" s="136"/>
      <c r="J27" s="135"/>
      <c r="K27" s="136"/>
      <c r="L27" s="140" t="s">
        <v>614</v>
      </c>
      <c r="M27" s="141">
        <v>3.03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  <c r="AMI27" s="6"/>
      <c r="AMJ27" s="6"/>
      <c r="AMK27" s="6"/>
      <c r="AML27" s="6"/>
    </row>
    <row r="28" spans="1:1026" s="134" customFormat="1" ht="49.5" x14ac:dyDescent="0.2">
      <c r="A28" s="133"/>
      <c r="B28" s="143" t="s">
        <v>562</v>
      </c>
      <c r="C28" s="137">
        <f>SUM(C29:C32)</f>
        <v>33.83</v>
      </c>
      <c r="D28" s="143" t="s">
        <v>563</v>
      </c>
      <c r="E28" s="137">
        <f>SUM(E29:E32)</f>
        <v>33.83</v>
      </c>
      <c r="F28" s="143" t="s">
        <v>564</v>
      </c>
      <c r="G28" s="137">
        <f>SUM(G29:G32)</f>
        <v>33.83</v>
      </c>
      <c r="H28" s="143" t="s">
        <v>565</v>
      </c>
      <c r="I28" s="137">
        <f>SUM(I29:I32)</f>
        <v>33.83</v>
      </c>
      <c r="J28" s="143" t="s">
        <v>566</v>
      </c>
      <c r="K28" s="137">
        <f>SUM(K29:K32)</f>
        <v>33.83</v>
      </c>
      <c r="L28" s="143" t="s">
        <v>560</v>
      </c>
      <c r="M28" s="137">
        <f>SUM(M29:M32)</f>
        <v>33.83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  <c r="IW28" s="133"/>
      <c r="IX28" s="133"/>
      <c r="IY28" s="133"/>
      <c r="IZ28" s="133"/>
      <c r="JA28" s="133"/>
      <c r="JB28" s="133"/>
      <c r="JC28" s="133"/>
      <c r="JD28" s="133"/>
      <c r="JE28" s="133"/>
      <c r="JF28" s="133"/>
      <c r="JG28" s="133"/>
      <c r="JH28" s="133"/>
      <c r="JI28" s="133"/>
      <c r="JJ28" s="133"/>
      <c r="JK28" s="133"/>
      <c r="JL28" s="133"/>
      <c r="JM28" s="133"/>
      <c r="JN28" s="133"/>
      <c r="JO28" s="133"/>
      <c r="JP28" s="133"/>
      <c r="JQ28" s="133"/>
      <c r="JR28" s="133"/>
      <c r="JS28" s="133"/>
      <c r="JT28" s="133"/>
      <c r="JU28" s="133"/>
      <c r="JV28" s="133"/>
      <c r="JW28" s="133"/>
      <c r="JX28" s="133"/>
      <c r="JY28" s="133"/>
      <c r="JZ28" s="133"/>
      <c r="KA28" s="133"/>
      <c r="KB28" s="133"/>
      <c r="KC28" s="133"/>
      <c r="KD28" s="133"/>
      <c r="KE28" s="133"/>
      <c r="KF28" s="133"/>
      <c r="KG28" s="133"/>
      <c r="KH28" s="133"/>
      <c r="KI28" s="133"/>
      <c r="KJ28" s="133"/>
      <c r="KK28" s="133"/>
      <c r="KL28" s="133"/>
      <c r="KM28" s="133"/>
      <c r="KN28" s="133"/>
      <c r="KO28" s="133"/>
      <c r="KP28" s="133"/>
      <c r="KQ28" s="133"/>
      <c r="KR28" s="133"/>
      <c r="KS28" s="133"/>
      <c r="KT28" s="133"/>
      <c r="KU28" s="133"/>
      <c r="KV28" s="133"/>
      <c r="KW28" s="133"/>
      <c r="KX28" s="133"/>
      <c r="KY28" s="133"/>
      <c r="KZ28" s="133"/>
      <c r="LA28" s="133"/>
      <c r="LB28" s="133"/>
      <c r="LC28" s="133"/>
      <c r="LD28" s="133"/>
      <c r="LE28" s="133"/>
      <c r="LF28" s="133"/>
      <c r="LG28" s="133"/>
      <c r="LH28" s="133"/>
      <c r="LI28" s="133"/>
      <c r="LJ28" s="133"/>
      <c r="LK28" s="133"/>
      <c r="LL28" s="133"/>
      <c r="LM28" s="133"/>
      <c r="LN28" s="133"/>
      <c r="LO28" s="133"/>
      <c r="LP28" s="133"/>
      <c r="LQ28" s="133"/>
      <c r="LR28" s="133"/>
      <c r="LS28" s="133"/>
      <c r="LT28" s="133"/>
      <c r="LU28" s="133"/>
      <c r="LV28" s="133"/>
      <c r="LW28" s="133"/>
      <c r="LX28" s="133"/>
      <c r="LY28" s="133"/>
      <c r="LZ28" s="133"/>
      <c r="MA28" s="133"/>
      <c r="MB28" s="133"/>
      <c r="MC28" s="133"/>
      <c r="MD28" s="133"/>
      <c r="ME28" s="133"/>
      <c r="MF28" s="133"/>
      <c r="MG28" s="133"/>
      <c r="MH28" s="133"/>
      <c r="MI28" s="133"/>
      <c r="MJ28" s="133"/>
      <c r="MK28" s="133"/>
      <c r="ML28" s="133"/>
      <c r="MM28" s="133"/>
      <c r="MN28" s="133"/>
      <c r="MO28" s="133"/>
      <c r="MP28" s="133"/>
      <c r="MQ28" s="133"/>
      <c r="MR28" s="133"/>
      <c r="MS28" s="133"/>
      <c r="MT28" s="133"/>
      <c r="MU28" s="133"/>
      <c r="MV28" s="133"/>
      <c r="MW28" s="133"/>
      <c r="MX28" s="133"/>
      <c r="MY28" s="133"/>
      <c r="MZ28" s="133"/>
      <c r="NA28" s="133"/>
      <c r="NB28" s="133"/>
      <c r="NC28" s="133"/>
      <c r="ND28" s="133"/>
      <c r="NE28" s="133"/>
      <c r="NF28" s="133"/>
      <c r="NG28" s="133"/>
      <c r="NH28" s="133"/>
      <c r="NI28" s="133"/>
      <c r="NJ28" s="133"/>
      <c r="NK28" s="133"/>
      <c r="NL28" s="133"/>
      <c r="NM28" s="133"/>
      <c r="NN28" s="133"/>
      <c r="NO28" s="133"/>
      <c r="NP28" s="133"/>
      <c r="NQ28" s="133"/>
      <c r="NR28" s="133"/>
      <c r="NS28" s="133"/>
      <c r="NT28" s="133"/>
      <c r="NU28" s="133"/>
      <c r="NV28" s="133"/>
      <c r="NW28" s="133"/>
      <c r="NX28" s="133"/>
      <c r="NY28" s="133"/>
      <c r="NZ28" s="133"/>
      <c r="OA28" s="133"/>
      <c r="OB28" s="133"/>
      <c r="OC28" s="133"/>
      <c r="OD28" s="133"/>
      <c r="OE28" s="133"/>
      <c r="OF28" s="133"/>
      <c r="OG28" s="133"/>
      <c r="OH28" s="133"/>
      <c r="OI28" s="133"/>
      <c r="OJ28" s="133"/>
      <c r="OK28" s="133"/>
      <c r="OL28" s="133"/>
      <c r="OM28" s="133"/>
      <c r="ON28" s="133"/>
      <c r="OO28" s="133"/>
      <c r="OP28" s="133"/>
      <c r="OQ28" s="133"/>
      <c r="OR28" s="133"/>
      <c r="OS28" s="133"/>
      <c r="OT28" s="133"/>
      <c r="OU28" s="133"/>
      <c r="OV28" s="133"/>
      <c r="OW28" s="133"/>
      <c r="OX28" s="133"/>
      <c r="OY28" s="133"/>
      <c r="OZ28" s="133"/>
      <c r="PA28" s="133"/>
      <c r="PB28" s="133"/>
      <c r="PC28" s="133"/>
      <c r="PD28" s="133"/>
      <c r="PE28" s="133"/>
      <c r="PF28" s="133"/>
      <c r="PG28" s="133"/>
      <c r="PH28" s="133"/>
      <c r="PI28" s="133"/>
      <c r="PJ28" s="133"/>
      <c r="PK28" s="133"/>
      <c r="PL28" s="133"/>
      <c r="PM28" s="133"/>
      <c r="PN28" s="133"/>
      <c r="PO28" s="133"/>
      <c r="PP28" s="133"/>
      <c r="PQ28" s="133"/>
      <c r="PR28" s="133"/>
      <c r="PS28" s="133"/>
      <c r="PT28" s="133"/>
      <c r="PU28" s="133"/>
      <c r="PV28" s="133"/>
      <c r="PW28" s="133"/>
      <c r="PX28" s="133"/>
      <c r="PY28" s="133"/>
      <c r="PZ28" s="133"/>
      <c r="QA28" s="133"/>
      <c r="QB28" s="133"/>
      <c r="QC28" s="133"/>
      <c r="QD28" s="133"/>
      <c r="QE28" s="133"/>
      <c r="QF28" s="133"/>
      <c r="QG28" s="133"/>
      <c r="QH28" s="133"/>
      <c r="QI28" s="133"/>
      <c r="QJ28" s="133"/>
      <c r="QK28" s="133"/>
      <c r="QL28" s="133"/>
      <c r="QM28" s="133"/>
      <c r="QN28" s="133"/>
      <c r="QO28" s="133"/>
      <c r="QP28" s="133"/>
      <c r="QQ28" s="133"/>
      <c r="QR28" s="133"/>
      <c r="QS28" s="133"/>
      <c r="QT28" s="133"/>
      <c r="QU28" s="133"/>
      <c r="QV28" s="133"/>
      <c r="QW28" s="133"/>
      <c r="QX28" s="133"/>
      <c r="QY28" s="133"/>
      <c r="QZ28" s="133"/>
      <c r="RA28" s="133"/>
      <c r="RB28" s="133"/>
      <c r="RC28" s="133"/>
      <c r="RD28" s="133"/>
      <c r="RE28" s="133"/>
      <c r="RF28" s="133"/>
      <c r="RG28" s="133"/>
      <c r="RH28" s="133"/>
      <c r="RI28" s="133"/>
      <c r="RJ28" s="133"/>
      <c r="RK28" s="133"/>
      <c r="RL28" s="133"/>
      <c r="RM28" s="133"/>
      <c r="RN28" s="133"/>
      <c r="RO28" s="133"/>
      <c r="RP28" s="133"/>
      <c r="RQ28" s="133"/>
      <c r="RR28" s="133"/>
      <c r="RS28" s="133"/>
      <c r="RT28" s="133"/>
      <c r="RU28" s="133"/>
      <c r="RV28" s="133"/>
      <c r="RW28" s="133"/>
      <c r="RX28" s="133"/>
      <c r="RY28" s="133"/>
      <c r="RZ28" s="133"/>
      <c r="SA28" s="133"/>
      <c r="SB28" s="133"/>
      <c r="SC28" s="133"/>
      <c r="SD28" s="133"/>
      <c r="SE28" s="133"/>
      <c r="SF28" s="133"/>
      <c r="SG28" s="133"/>
      <c r="SH28" s="133"/>
      <c r="SI28" s="133"/>
      <c r="SJ28" s="133"/>
      <c r="SK28" s="133"/>
      <c r="SL28" s="133"/>
      <c r="SM28" s="133"/>
      <c r="SN28" s="133"/>
      <c r="SO28" s="133"/>
      <c r="SP28" s="133"/>
      <c r="SQ28" s="133"/>
      <c r="SR28" s="133"/>
      <c r="SS28" s="133"/>
      <c r="ST28" s="133"/>
      <c r="SU28" s="133"/>
      <c r="SV28" s="133"/>
      <c r="SW28" s="133"/>
      <c r="SX28" s="133"/>
      <c r="SY28" s="133"/>
      <c r="SZ28" s="133"/>
      <c r="TA28" s="133"/>
      <c r="TB28" s="133"/>
      <c r="TC28" s="133"/>
      <c r="TD28" s="133"/>
      <c r="TE28" s="133"/>
      <c r="TF28" s="133"/>
      <c r="TG28" s="133"/>
      <c r="TH28" s="133"/>
      <c r="TI28" s="133"/>
      <c r="TJ28" s="133"/>
      <c r="TK28" s="133"/>
      <c r="TL28" s="133"/>
      <c r="TM28" s="133"/>
      <c r="TN28" s="133"/>
      <c r="TO28" s="133"/>
      <c r="TP28" s="133"/>
      <c r="TQ28" s="133"/>
      <c r="TR28" s="133"/>
      <c r="TS28" s="133"/>
      <c r="TT28" s="133"/>
      <c r="TU28" s="133"/>
      <c r="TV28" s="133"/>
      <c r="TW28" s="133"/>
      <c r="TX28" s="133"/>
      <c r="TY28" s="133"/>
      <c r="TZ28" s="133"/>
      <c r="UA28" s="133"/>
      <c r="UB28" s="133"/>
      <c r="UC28" s="133"/>
      <c r="UD28" s="133"/>
      <c r="UE28" s="133"/>
      <c r="UF28" s="133"/>
      <c r="UG28" s="133"/>
      <c r="UH28" s="133"/>
      <c r="UI28" s="133"/>
      <c r="UJ28" s="133"/>
      <c r="UK28" s="133"/>
      <c r="UL28" s="133"/>
      <c r="UM28" s="133"/>
      <c r="UN28" s="133"/>
      <c r="UO28" s="133"/>
      <c r="UP28" s="133"/>
      <c r="UQ28" s="133"/>
      <c r="UR28" s="133"/>
      <c r="US28" s="133"/>
      <c r="UT28" s="133"/>
      <c r="UU28" s="133"/>
      <c r="UV28" s="133"/>
      <c r="UW28" s="133"/>
      <c r="UX28" s="133"/>
      <c r="UY28" s="133"/>
      <c r="UZ28" s="133"/>
      <c r="VA28" s="133"/>
      <c r="VB28" s="133"/>
      <c r="VC28" s="133"/>
      <c r="VD28" s="133"/>
      <c r="VE28" s="133"/>
      <c r="VF28" s="133"/>
      <c r="VG28" s="133"/>
      <c r="VH28" s="133"/>
      <c r="VI28" s="133"/>
      <c r="VJ28" s="133"/>
      <c r="VK28" s="133"/>
      <c r="VL28" s="133"/>
      <c r="VM28" s="133"/>
      <c r="VN28" s="133"/>
      <c r="VO28" s="133"/>
      <c r="VP28" s="133"/>
      <c r="VQ28" s="133"/>
      <c r="VR28" s="133"/>
      <c r="VS28" s="133"/>
      <c r="VT28" s="133"/>
      <c r="VU28" s="133"/>
      <c r="VV28" s="133"/>
      <c r="VW28" s="133"/>
      <c r="VX28" s="133"/>
      <c r="VY28" s="133"/>
      <c r="VZ28" s="133"/>
      <c r="WA28" s="133"/>
      <c r="WB28" s="133"/>
      <c r="WC28" s="133"/>
      <c r="WD28" s="133"/>
      <c r="WE28" s="133"/>
      <c r="WF28" s="133"/>
      <c r="WG28" s="133"/>
      <c r="WH28" s="133"/>
      <c r="WI28" s="133"/>
      <c r="WJ28" s="133"/>
      <c r="WK28" s="133"/>
      <c r="WL28" s="133"/>
      <c r="WM28" s="133"/>
      <c r="WN28" s="133"/>
      <c r="WO28" s="133"/>
      <c r="WP28" s="133"/>
      <c r="WQ28" s="133"/>
      <c r="WR28" s="133"/>
      <c r="WS28" s="133"/>
      <c r="WT28" s="133"/>
      <c r="WU28" s="133"/>
      <c r="WV28" s="133"/>
      <c r="WW28" s="133"/>
      <c r="WX28" s="133"/>
      <c r="WY28" s="133"/>
      <c r="WZ28" s="133"/>
      <c r="XA28" s="133"/>
      <c r="XB28" s="133"/>
      <c r="XC28" s="133"/>
      <c r="XD28" s="133"/>
      <c r="XE28" s="133"/>
      <c r="XF28" s="133"/>
      <c r="XG28" s="133"/>
      <c r="XH28" s="133"/>
      <c r="XI28" s="133"/>
      <c r="XJ28" s="133"/>
      <c r="XK28" s="133"/>
      <c r="XL28" s="133"/>
      <c r="XM28" s="133"/>
      <c r="XN28" s="133"/>
      <c r="XO28" s="133"/>
      <c r="XP28" s="133"/>
      <c r="XQ28" s="133"/>
      <c r="XR28" s="133"/>
      <c r="XS28" s="133"/>
      <c r="XT28" s="133"/>
      <c r="XU28" s="133"/>
      <c r="XV28" s="133"/>
      <c r="XW28" s="133"/>
      <c r="XX28" s="133"/>
      <c r="XY28" s="133"/>
      <c r="XZ28" s="133"/>
      <c r="YA28" s="133"/>
      <c r="YB28" s="133"/>
      <c r="YC28" s="133"/>
      <c r="YD28" s="133"/>
      <c r="YE28" s="133"/>
      <c r="YF28" s="133"/>
      <c r="YG28" s="133"/>
      <c r="YH28" s="133"/>
      <c r="YI28" s="133"/>
      <c r="YJ28" s="133"/>
      <c r="YK28" s="133"/>
      <c r="YL28" s="133"/>
      <c r="YM28" s="133"/>
      <c r="YN28" s="133"/>
      <c r="YO28" s="133"/>
      <c r="YP28" s="133"/>
      <c r="YQ28" s="133"/>
      <c r="YR28" s="133"/>
      <c r="YS28" s="133"/>
      <c r="YT28" s="133"/>
      <c r="YU28" s="133"/>
      <c r="YV28" s="133"/>
      <c r="YW28" s="133"/>
      <c r="YX28" s="133"/>
      <c r="YY28" s="133"/>
      <c r="YZ28" s="133"/>
      <c r="ZA28" s="133"/>
      <c r="ZB28" s="133"/>
      <c r="ZC28" s="133"/>
      <c r="ZD28" s="133"/>
      <c r="ZE28" s="133"/>
      <c r="ZF28" s="133"/>
      <c r="ZG28" s="133"/>
      <c r="ZH28" s="133"/>
      <c r="ZI28" s="133"/>
      <c r="ZJ28" s="133"/>
      <c r="ZK28" s="133"/>
      <c r="ZL28" s="133"/>
      <c r="ZM28" s="133"/>
      <c r="ZN28" s="133"/>
      <c r="ZO28" s="133"/>
      <c r="ZP28" s="133"/>
      <c r="ZQ28" s="133"/>
      <c r="ZR28" s="133"/>
      <c r="ZS28" s="133"/>
      <c r="ZT28" s="133"/>
      <c r="ZU28" s="133"/>
      <c r="ZV28" s="133"/>
      <c r="ZW28" s="133"/>
      <c r="ZX28" s="133"/>
      <c r="ZY28" s="133"/>
      <c r="ZZ28" s="133"/>
      <c r="AAA28" s="133"/>
      <c r="AAB28" s="133"/>
      <c r="AAC28" s="133"/>
      <c r="AAD28" s="133"/>
      <c r="AAE28" s="133"/>
      <c r="AAF28" s="133"/>
      <c r="AAG28" s="133"/>
      <c r="AAH28" s="133"/>
      <c r="AAI28" s="133"/>
      <c r="AAJ28" s="133"/>
      <c r="AAK28" s="133"/>
      <c r="AAL28" s="133"/>
      <c r="AAM28" s="133"/>
      <c r="AAN28" s="133"/>
      <c r="AAO28" s="133"/>
      <c r="AAP28" s="133"/>
      <c r="AAQ28" s="133"/>
      <c r="AAR28" s="133"/>
      <c r="AAS28" s="133"/>
      <c r="AAT28" s="133"/>
      <c r="AAU28" s="133"/>
      <c r="AAV28" s="133"/>
      <c r="AAW28" s="133"/>
      <c r="AAX28" s="133"/>
      <c r="AAY28" s="133"/>
      <c r="AAZ28" s="133"/>
      <c r="ABA28" s="133"/>
      <c r="ABB28" s="133"/>
      <c r="ABC28" s="133"/>
      <c r="ABD28" s="133"/>
      <c r="ABE28" s="133"/>
      <c r="ABF28" s="133"/>
      <c r="ABG28" s="133"/>
      <c r="ABH28" s="133"/>
      <c r="ABI28" s="133"/>
      <c r="ABJ28" s="133"/>
      <c r="ABK28" s="133"/>
      <c r="ABL28" s="133"/>
      <c r="ABM28" s="133"/>
      <c r="ABN28" s="133"/>
      <c r="ABO28" s="133"/>
      <c r="ABP28" s="133"/>
      <c r="ABQ28" s="133"/>
      <c r="ABR28" s="133"/>
      <c r="ABS28" s="133"/>
      <c r="ABT28" s="133"/>
      <c r="ABU28" s="133"/>
      <c r="ABV28" s="133"/>
      <c r="ABW28" s="133"/>
      <c r="ABX28" s="133"/>
      <c r="ABY28" s="133"/>
      <c r="ABZ28" s="133"/>
      <c r="ACA28" s="133"/>
      <c r="ACB28" s="133"/>
      <c r="ACC28" s="133"/>
      <c r="ACD28" s="133"/>
      <c r="ACE28" s="133"/>
      <c r="ACF28" s="133"/>
      <c r="ACG28" s="133"/>
      <c r="ACH28" s="133"/>
      <c r="ACI28" s="133"/>
      <c r="ACJ28" s="133"/>
      <c r="ACK28" s="133"/>
      <c r="ACL28" s="133"/>
      <c r="ACM28" s="133"/>
      <c r="ACN28" s="133"/>
      <c r="ACO28" s="133"/>
      <c r="ACP28" s="133"/>
      <c r="ACQ28" s="133"/>
      <c r="ACR28" s="133"/>
      <c r="ACS28" s="133"/>
      <c r="ACT28" s="133"/>
      <c r="ACU28" s="133"/>
      <c r="ACV28" s="133"/>
      <c r="ACW28" s="133"/>
      <c r="ACX28" s="133"/>
      <c r="ACY28" s="133"/>
      <c r="ACZ28" s="133"/>
      <c r="ADA28" s="133"/>
      <c r="ADB28" s="133"/>
      <c r="ADC28" s="133"/>
      <c r="ADD28" s="133"/>
      <c r="ADE28" s="133"/>
      <c r="ADF28" s="133"/>
      <c r="ADG28" s="133"/>
      <c r="ADH28" s="133"/>
      <c r="ADI28" s="133"/>
      <c r="ADJ28" s="133"/>
      <c r="ADK28" s="133"/>
      <c r="ADL28" s="133"/>
      <c r="ADM28" s="133"/>
      <c r="ADN28" s="133"/>
      <c r="ADO28" s="133"/>
      <c r="ADP28" s="133"/>
      <c r="ADQ28" s="133"/>
      <c r="ADR28" s="133"/>
      <c r="ADS28" s="133"/>
      <c r="ADT28" s="133"/>
      <c r="ADU28" s="133"/>
      <c r="ADV28" s="133"/>
      <c r="ADW28" s="133"/>
      <c r="ADX28" s="133"/>
      <c r="ADY28" s="133"/>
      <c r="ADZ28" s="133"/>
      <c r="AEA28" s="133"/>
      <c r="AEB28" s="133"/>
      <c r="AEC28" s="133"/>
      <c r="AED28" s="133"/>
      <c r="AEE28" s="133"/>
      <c r="AEF28" s="133"/>
      <c r="AEG28" s="133"/>
      <c r="AEH28" s="133"/>
      <c r="AEI28" s="133"/>
      <c r="AEJ28" s="133"/>
      <c r="AEK28" s="133"/>
      <c r="AEL28" s="133"/>
      <c r="AEM28" s="133"/>
      <c r="AEN28" s="133"/>
      <c r="AEO28" s="133"/>
      <c r="AEP28" s="133"/>
      <c r="AEQ28" s="133"/>
      <c r="AER28" s="133"/>
      <c r="AES28" s="133"/>
      <c r="AET28" s="133"/>
      <c r="AEU28" s="133"/>
      <c r="AEV28" s="133"/>
      <c r="AEW28" s="133"/>
      <c r="AEX28" s="133"/>
      <c r="AEY28" s="133"/>
      <c r="AEZ28" s="133"/>
      <c r="AFA28" s="133"/>
      <c r="AFB28" s="133"/>
      <c r="AFC28" s="133"/>
      <c r="AFD28" s="133"/>
      <c r="AFE28" s="133"/>
      <c r="AFF28" s="133"/>
      <c r="AFG28" s="133"/>
      <c r="AFH28" s="133"/>
      <c r="AFI28" s="133"/>
      <c r="AFJ28" s="133"/>
      <c r="AFK28" s="133"/>
      <c r="AFL28" s="133"/>
      <c r="AFM28" s="133"/>
      <c r="AFN28" s="133"/>
      <c r="AFO28" s="133"/>
      <c r="AFP28" s="133"/>
      <c r="AFQ28" s="133"/>
      <c r="AFR28" s="133"/>
      <c r="AFS28" s="133"/>
      <c r="AFT28" s="133"/>
      <c r="AFU28" s="133"/>
      <c r="AFV28" s="133"/>
      <c r="AFW28" s="133"/>
      <c r="AFX28" s="133"/>
      <c r="AFY28" s="133"/>
      <c r="AFZ28" s="133"/>
      <c r="AGA28" s="133"/>
      <c r="AGB28" s="133"/>
      <c r="AGC28" s="133"/>
      <c r="AGD28" s="133"/>
      <c r="AGE28" s="133"/>
      <c r="AGF28" s="133"/>
      <c r="AGG28" s="133"/>
      <c r="AGH28" s="133"/>
      <c r="AGI28" s="133"/>
      <c r="AGJ28" s="133"/>
      <c r="AGK28" s="133"/>
      <c r="AGL28" s="133"/>
      <c r="AGM28" s="133"/>
      <c r="AGN28" s="133"/>
      <c r="AGO28" s="133"/>
      <c r="AGP28" s="133"/>
      <c r="AGQ28" s="133"/>
      <c r="AGR28" s="133"/>
      <c r="AGS28" s="133"/>
      <c r="AGT28" s="133"/>
      <c r="AGU28" s="133"/>
      <c r="AGV28" s="133"/>
      <c r="AGW28" s="133"/>
      <c r="AGX28" s="133"/>
      <c r="AGY28" s="133"/>
      <c r="AGZ28" s="133"/>
      <c r="AHA28" s="133"/>
      <c r="AHB28" s="133"/>
      <c r="AHC28" s="133"/>
      <c r="AHD28" s="133"/>
      <c r="AHE28" s="133"/>
      <c r="AHF28" s="133"/>
      <c r="AHG28" s="133"/>
      <c r="AHH28" s="133"/>
      <c r="AHI28" s="133"/>
      <c r="AHJ28" s="133"/>
      <c r="AHK28" s="133"/>
      <c r="AHL28" s="133"/>
      <c r="AHM28" s="133"/>
      <c r="AHN28" s="133"/>
      <c r="AHO28" s="133"/>
      <c r="AHP28" s="133"/>
      <c r="AHQ28" s="133"/>
      <c r="AHR28" s="133"/>
      <c r="AHS28" s="133"/>
      <c r="AHT28" s="133"/>
      <c r="AHU28" s="133"/>
      <c r="AHV28" s="133"/>
      <c r="AHW28" s="133"/>
      <c r="AHX28" s="133"/>
      <c r="AHY28" s="133"/>
      <c r="AHZ28" s="133"/>
      <c r="AIA28" s="133"/>
      <c r="AIB28" s="133"/>
      <c r="AIC28" s="133"/>
      <c r="AID28" s="133"/>
      <c r="AIE28" s="133"/>
      <c r="AIF28" s="133"/>
      <c r="AIG28" s="133"/>
      <c r="AIH28" s="133"/>
      <c r="AII28" s="133"/>
      <c r="AIJ28" s="133"/>
      <c r="AIK28" s="133"/>
      <c r="AIL28" s="133"/>
      <c r="AIM28" s="133"/>
      <c r="AIN28" s="133"/>
      <c r="AIO28" s="133"/>
      <c r="AIP28" s="133"/>
      <c r="AIQ28" s="133"/>
      <c r="AIR28" s="133"/>
      <c r="AIS28" s="133"/>
      <c r="AIT28" s="133"/>
      <c r="AIU28" s="133"/>
      <c r="AIV28" s="133"/>
      <c r="AIW28" s="133"/>
      <c r="AIX28" s="133"/>
      <c r="AIY28" s="133"/>
      <c r="AIZ28" s="133"/>
      <c r="AJA28" s="133"/>
      <c r="AJB28" s="133"/>
      <c r="AJC28" s="133"/>
      <c r="AJD28" s="133"/>
      <c r="AJE28" s="133"/>
      <c r="AJF28" s="133"/>
      <c r="AJG28" s="133"/>
      <c r="AJH28" s="133"/>
      <c r="AJI28" s="133"/>
      <c r="AJJ28" s="133"/>
      <c r="AJK28" s="133"/>
      <c r="AJL28" s="133"/>
      <c r="AJM28" s="133"/>
      <c r="AJN28" s="133"/>
      <c r="AJO28" s="133"/>
      <c r="AJP28" s="133"/>
      <c r="AJQ28" s="133"/>
      <c r="AJR28" s="133"/>
      <c r="AJS28" s="133"/>
      <c r="AJT28" s="133"/>
      <c r="AJU28" s="133"/>
      <c r="AJV28" s="133"/>
      <c r="AJW28" s="133"/>
      <c r="AJX28" s="133"/>
      <c r="AJY28" s="133"/>
      <c r="AJZ28" s="133"/>
      <c r="AKA28" s="133"/>
      <c r="AKB28" s="133"/>
      <c r="AKC28" s="133"/>
      <c r="AKD28" s="133"/>
      <c r="AKE28" s="133"/>
      <c r="AKF28" s="133"/>
      <c r="AKG28" s="133"/>
      <c r="AKH28" s="133"/>
      <c r="AKI28" s="133"/>
      <c r="AKJ28" s="133"/>
      <c r="AKK28" s="133"/>
      <c r="AKL28" s="133"/>
      <c r="AKM28" s="133"/>
      <c r="AKN28" s="133"/>
      <c r="AKO28" s="133"/>
      <c r="AKP28" s="133"/>
      <c r="AKQ28" s="133"/>
      <c r="AKR28" s="133"/>
      <c r="AKS28" s="133"/>
      <c r="AKT28" s="133"/>
      <c r="AKU28" s="133"/>
      <c r="AKV28" s="133"/>
      <c r="AKW28" s="133"/>
      <c r="AKX28" s="133"/>
      <c r="AKY28" s="133"/>
      <c r="AKZ28" s="133"/>
      <c r="ALA28" s="133"/>
      <c r="ALB28" s="133"/>
      <c r="ALC28" s="133"/>
      <c r="ALD28" s="133"/>
      <c r="ALE28" s="133"/>
      <c r="ALF28" s="133"/>
      <c r="ALG28" s="133"/>
      <c r="ALH28" s="133"/>
      <c r="ALI28" s="133"/>
      <c r="ALJ28" s="133"/>
      <c r="ALK28" s="133"/>
      <c r="ALL28" s="133"/>
      <c r="ALM28" s="133"/>
      <c r="ALN28" s="133"/>
      <c r="ALO28" s="133"/>
      <c r="ALP28" s="133"/>
      <c r="ALQ28" s="133"/>
      <c r="ALR28" s="133"/>
      <c r="ALS28" s="133"/>
      <c r="ALT28" s="133"/>
      <c r="ALU28" s="133"/>
      <c r="ALV28" s="133"/>
      <c r="ALW28" s="133"/>
      <c r="ALX28" s="133"/>
      <c r="ALY28" s="133"/>
      <c r="ALZ28" s="133"/>
      <c r="AMA28" s="133"/>
      <c r="AMB28" s="133"/>
      <c r="AMC28" s="133"/>
      <c r="AMD28" s="133"/>
      <c r="AME28" s="133"/>
      <c r="AMF28" s="133"/>
      <c r="AMG28" s="133"/>
      <c r="AMH28" s="133"/>
      <c r="AMI28" s="133"/>
      <c r="AMJ28" s="133"/>
      <c r="AMK28" s="133"/>
      <c r="AML28" s="133"/>
    </row>
    <row r="29" spans="1:1026" s="1" customFormat="1" x14ac:dyDescent="0.2">
      <c r="A29" s="6"/>
      <c r="B29" s="140" t="s">
        <v>549</v>
      </c>
      <c r="C29" s="141">
        <v>22.9</v>
      </c>
      <c r="D29" s="140" t="s">
        <v>549</v>
      </c>
      <c r="E29" s="141">
        <v>22.9</v>
      </c>
      <c r="F29" s="140" t="s">
        <v>549</v>
      </c>
      <c r="G29" s="141">
        <v>22.9</v>
      </c>
      <c r="H29" s="140" t="s">
        <v>549</v>
      </c>
      <c r="I29" s="141">
        <v>22.9</v>
      </c>
      <c r="J29" s="140" t="s">
        <v>549</v>
      </c>
      <c r="K29" s="141">
        <v>22.9</v>
      </c>
      <c r="L29" s="140" t="s">
        <v>549</v>
      </c>
      <c r="M29" s="141">
        <v>22.9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</row>
    <row r="30" spans="1:1026" s="1" customFormat="1" ht="33" x14ac:dyDescent="0.2">
      <c r="A30" s="6"/>
      <c r="B30" s="140" t="s">
        <v>165</v>
      </c>
      <c r="C30" s="141">
        <v>10.93</v>
      </c>
      <c r="D30" s="140" t="s">
        <v>165</v>
      </c>
      <c r="E30" s="141">
        <v>10.93</v>
      </c>
      <c r="F30" s="140" t="s">
        <v>165</v>
      </c>
      <c r="G30" s="141">
        <v>10.93</v>
      </c>
      <c r="H30" s="140" t="s">
        <v>165</v>
      </c>
      <c r="I30" s="141">
        <v>10.93</v>
      </c>
      <c r="J30" s="140" t="s">
        <v>165</v>
      </c>
      <c r="K30" s="141">
        <v>10.93</v>
      </c>
      <c r="L30" s="140" t="s">
        <v>165</v>
      </c>
      <c r="M30" s="141">
        <v>10.93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  <c r="AMK30" s="6"/>
      <c r="AML30" s="6"/>
    </row>
    <row r="31" spans="1:1026" s="1" customFormat="1" x14ac:dyDescent="0.2">
      <c r="A31" s="6"/>
      <c r="B31" s="136"/>
      <c r="C31" s="138"/>
      <c r="D31" s="136"/>
      <c r="E31" s="136"/>
      <c r="F31" s="136"/>
      <c r="G31" s="138"/>
      <c r="H31" s="136"/>
      <c r="I31" s="136"/>
      <c r="J31" s="136"/>
      <c r="K31" s="138"/>
      <c r="L31" s="136"/>
      <c r="M31" s="13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</row>
    <row r="32" spans="1:1026" s="1" customFormat="1" x14ac:dyDescent="0.2">
      <c r="A32" s="6"/>
      <c r="B32" s="136"/>
      <c r="C32" s="138"/>
      <c r="D32" s="136"/>
      <c r="E32" s="136"/>
      <c r="F32" s="136"/>
      <c r="G32" s="138"/>
      <c r="H32" s="136"/>
      <c r="I32" s="136"/>
      <c r="J32" s="136"/>
      <c r="K32" s="138"/>
      <c r="L32" s="136"/>
      <c r="M32" s="13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</row>
    <row r="33" spans="1:1026" s="134" customFormat="1" x14ac:dyDescent="0.2">
      <c r="A33" s="133"/>
      <c r="B33" s="139" t="s">
        <v>68</v>
      </c>
      <c r="C33" s="137">
        <f>SUM(C34:C42)</f>
        <v>115.09</v>
      </c>
      <c r="D33" s="139" t="s">
        <v>69</v>
      </c>
      <c r="E33" s="137">
        <f>SUM(E34:E42)</f>
        <v>164.98999999999998</v>
      </c>
      <c r="F33" s="139" t="s">
        <v>70</v>
      </c>
      <c r="G33" s="137">
        <f>SUM(G34:G42)</f>
        <v>140.38</v>
      </c>
      <c r="H33" s="139" t="s">
        <v>71</v>
      </c>
      <c r="I33" s="137">
        <f>SUM(I34:I42)</f>
        <v>156.71</v>
      </c>
      <c r="J33" s="139" t="s">
        <v>72</v>
      </c>
      <c r="K33" s="137">
        <f>SUM(K34:K42)</f>
        <v>144.38</v>
      </c>
      <c r="L33" s="139" t="s">
        <v>561</v>
      </c>
      <c r="M33" s="137">
        <f>SUM(M34:M42)</f>
        <v>132.43</v>
      </c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  <c r="IW33" s="133"/>
      <c r="IX33" s="133"/>
      <c r="IY33" s="133"/>
      <c r="IZ33" s="133"/>
      <c r="JA33" s="133"/>
      <c r="JB33" s="133"/>
      <c r="JC33" s="133"/>
      <c r="JD33" s="133"/>
      <c r="JE33" s="133"/>
      <c r="JF33" s="133"/>
      <c r="JG33" s="133"/>
      <c r="JH33" s="133"/>
      <c r="JI33" s="133"/>
      <c r="JJ33" s="133"/>
      <c r="JK33" s="133"/>
      <c r="JL33" s="133"/>
      <c r="JM33" s="133"/>
      <c r="JN33" s="133"/>
      <c r="JO33" s="133"/>
      <c r="JP33" s="133"/>
      <c r="JQ33" s="133"/>
      <c r="JR33" s="133"/>
      <c r="JS33" s="133"/>
      <c r="JT33" s="133"/>
      <c r="JU33" s="133"/>
      <c r="JV33" s="133"/>
      <c r="JW33" s="133"/>
      <c r="JX33" s="133"/>
      <c r="JY33" s="133"/>
      <c r="JZ33" s="133"/>
      <c r="KA33" s="133"/>
      <c r="KB33" s="133"/>
      <c r="KC33" s="133"/>
      <c r="KD33" s="133"/>
      <c r="KE33" s="133"/>
      <c r="KF33" s="133"/>
      <c r="KG33" s="133"/>
      <c r="KH33" s="133"/>
      <c r="KI33" s="133"/>
      <c r="KJ33" s="133"/>
      <c r="KK33" s="133"/>
      <c r="KL33" s="133"/>
      <c r="KM33" s="133"/>
      <c r="KN33" s="133"/>
      <c r="KO33" s="133"/>
      <c r="KP33" s="133"/>
      <c r="KQ33" s="133"/>
      <c r="KR33" s="133"/>
      <c r="KS33" s="133"/>
      <c r="KT33" s="133"/>
      <c r="KU33" s="133"/>
      <c r="KV33" s="133"/>
      <c r="KW33" s="133"/>
      <c r="KX33" s="133"/>
      <c r="KY33" s="133"/>
      <c r="KZ33" s="133"/>
      <c r="LA33" s="133"/>
      <c r="LB33" s="133"/>
      <c r="LC33" s="133"/>
      <c r="LD33" s="133"/>
      <c r="LE33" s="133"/>
      <c r="LF33" s="133"/>
      <c r="LG33" s="133"/>
      <c r="LH33" s="133"/>
      <c r="LI33" s="133"/>
      <c r="LJ33" s="133"/>
      <c r="LK33" s="133"/>
      <c r="LL33" s="133"/>
      <c r="LM33" s="133"/>
      <c r="LN33" s="133"/>
      <c r="LO33" s="133"/>
      <c r="LP33" s="133"/>
      <c r="LQ33" s="133"/>
      <c r="LR33" s="133"/>
      <c r="LS33" s="133"/>
      <c r="LT33" s="133"/>
      <c r="LU33" s="133"/>
      <c r="LV33" s="133"/>
      <c r="LW33" s="133"/>
      <c r="LX33" s="133"/>
      <c r="LY33" s="133"/>
      <c r="LZ33" s="133"/>
      <c r="MA33" s="133"/>
      <c r="MB33" s="133"/>
      <c r="MC33" s="133"/>
      <c r="MD33" s="133"/>
      <c r="ME33" s="133"/>
      <c r="MF33" s="133"/>
      <c r="MG33" s="133"/>
      <c r="MH33" s="133"/>
      <c r="MI33" s="133"/>
      <c r="MJ33" s="133"/>
      <c r="MK33" s="133"/>
      <c r="ML33" s="133"/>
      <c r="MM33" s="133"/>
      <c r="MN33" s="133"/>
      <c r="MO33" s="133"/>
      <c r="MP33" s="133"/>
      <c r="MQ33" s="133"/>
      <c r="MR33" s="133"/>
      <c r="MS33" s="133"/>
      <c r="MT33" s="133"/>
      <c r="MU33" s="133"/>
      <c r="MV33" s="133"/>
      <c r="MW33" s="133"/>
      <c r="MX33" s="133"/>
      <c r="MY33" s="133"/>
      <c r="MZ33" s="133"/>
      <c r="NA33" s="133"/>
      <c r="NB33" s="133"/>
      <c r="NC33" s="133"/>
      <c r="ND33" s="133"/>
      <c r="NE33" s="133"/>
      <c r="NF33" s="133"/>
      <c r="NG33" s="133"/>
      <c r="NH33" s="133"/>
      <c r="NI33" s="133"/>
      <c r="NJ33" s="133"/>
      <c r="NK33" s="133"/>
      <c r="NL33" s="133"/>
      <c r="NM33" s="133"/>
      <c r="NN33" s="133"/>
      <c r="NO33" s="133"/>
      <c r="NP33" s="133"/>
      <c r="NQ33" s="133"/>
      <c r="NR33" s="133"/>
      <c r="NS33" s="133"/>
      <c r="NT33" s="133"/>
      <c r="NU33" s="133"/>
      <c r="NV33" s="133"/>
      <c r="NW33" s="133"/>
      <c r="NX33" s="133"/>
      <c r="NY33" s="133"/>
      <c r="NZ33" s="133"/>
      <c r="OA33" s="133"/>
      <c r="OB33" s="133"/>
      <c r="OC33" s="133"/>
      <c r="OD33" s="133"/>
      <c r="OE33" s="133"/>
      <c r="OF33" s="133"/>
      <c r="OG33" s="133"/>
      <c r="OH33" s="133"/>
      <c r="OI33" s="133"/>
      <c r="OJ33" s="133"/>
      <c r="OK33" s="133"/>
      <c r="OL33" s="133"/>
      <c r="OM33" s="133"/>
      <c r="ON33" s="133"/>
      <c r="OO33" s="133"/>
      <c r="OP33" s="133"/>
      <c r="OQ33" s="133"/>
      <c r="OR33" s="133"/>
      <c r="OS33" s="133"/>
      <c r="OT33" s="133"/>
      <c r="OU33" s="133"/>
      <c r="OV33" s="133"/>
      <c r="OW33" s="133"/>
      <c r="OX33" s="133"/>
      <c r="OY33" s="133"/>
      <c r="OZ33" s="133"/>
      <c r="PA33" s="133"/>
      <c r="PB33" s="133"/>
      <c r="PC33" s="133"/>
      <c r="PD33" s="133"/>
      <c r="PE33" s="133"/>
      <c r="PF33" s="133"/>
      <c r="PG33" s="133"/>
      <c r="PH33" s="133"/>
      <c r="PI33" s="133"/>
      <c r="PJ33" s="133"/>
      <c r="PK33" s="133"/>
      <c r="PL33" s="133"/>
      <c r="PM33" s="133"/>
      <c r="PN33" s="133"/>
      <c r="PO33" s="133"/>
      <c r="PP33" s="133"/>
      <c r="PQ33" s="133"/>
      <c r="PR33" s="133"/>
      <c r="PS33" s="133"/>
      <c r="PT33" s="133"/>
      <c r="PU33" s="133"/>
      <c r="PV33" s="133"/>
      <c r="PW33" s="133"/>
      <c r="PX33" s="133"/>
      <c r="PY33" s="133"/>
      <c r="PZ33" s="133"/>
      <c r="QA33" s="133"/>
      <c r="QB33" s="133"/>
      <c r="QC33" s="133"/>
      <c r="QD33" s="133"/>
      <c r="QE33" s="133"/>
      <c r="QF33" s="133"/>
      <c r="QG33" s="133"/>
      <c r="QH33" s="133"/>
      <c r="QI33" s="133"/>
      <c r="QJ33" s="133"/>
      <c r="QK33" s="133"/>
      <c r="QL33" s="133"/>
      <c r="QM33" s="133"/>
      <c r="QN33" s="133"/>
      <c r="QO33" s="133"/>
      <c r="QP33" s="133"/>
      <c r="QQ33" s="133"/>
      <c r="QR33" s="133"/>
      <c r="QS33" s="133"/>
      <c r="QT33" s="133"/>
      <c r="QU33" s="133"/>
      <c r="QV33" s="133"/>
      <c r="QW33" s="133"/>
      <c r="QX33" s="133"/>
      <c r="QY33" s="133"/>
      <c r="QZ33" s="133"/>
      <c r="RA33" s="133"/>
      <c r="RB33" s="133"/>
      <c r="RC33" s="133"/>
      <c r="RD33" s="133"/>
      <c r="RE33" s="133"/>
      <c r="RF33" s="133"/>
      <c r="RG33" s="133"/>
      <c r="RH33" s="133"/>
      <c r="RI33" s="133"/>
      <c r="RJ33" s="133"/>
      <c r="RK33" s="133"/>
      <c r="RL33" s="133"/>
      <c r="RM33" s="133"/>
      <c r="RN33" s="133"/>
      <c r="RO33" s="133"/>
      <c r="RP33" s="133"/>
      <c r="RQ33" s="133"/>
      <c r="RR33" s="133"/>
      <c r="RS33" s="133"/>
      <c r="RT33" s="133"/>
      <c r="RU33" s="133"/>
      <c r="RV33" s="133"/>
      <c r="RW33" s="133"/>
      <c r="RX33" s="133"/>
      <c r="RY33" s="133"/>
      <c r="RZ33" s="133"/>
      <c r="SA33" s="133"/>
      <c r="SB33" s="133"/>
      <c r="SC33" s="133"/>
      <c r="SD33" s="133"/>
      <c r="SE33" s="133"/>
      <c r="SF33" s="133"/>
      <c r="SG33" s="133"/>
      <c r="SH33" s="133"/>
      <c r="SI33" s="133"/>
      <c r="SJ33" s="133"/>
      <c r="SK33" s="133"/>
      <c r="SL33" s="133"/>
      <c r="SM33" s="133"/>
      <c r="SN33" s="133"/>
      <c r="SO33" s="133"/>
      <c r="SP33" s="133"/>
      <c r="SQ33" s="133"/>
      <c r="SR33" s="133"/>
      <c r="SS33" s="133"/>
      <c r="ST33" s="133"/>
      <c r="SU33" s="133"/>
      <c r="SV33" s="133"/>
      <c r="SW33" s="133"/>
      <c r="SX33" s="133"/>
      <c r="SY33" s="133"/>
      <c r="SZ33" s="133"/>
      <c r="TA33" s="133"/>
      <c r="TB33" s="133"/>
      <c r="TC33" s="133"/>
      <c r="TD33" s="133"/>
      <c r="TE33" s="133"/>
      <c r="TF33" s="133"/>
      <c r="TG33" s="133"/>
      <c r="TH33" s="133"/>
      <c r="TI33" s="133"/>
      <c r="TJ33" s="133"/>
      <c r="TK33" s="133"/>
      <c r="TL33" s="133"/>
      <c r="TM33" s="133"/>
      <c r="TN33" s="133"/>
      <c r="TO33" s="133"/>
      <c r="TP33" s="133"/>
      <c r="TQ33" s="133"/>
      <c r="TR33" s="133"/>
      <c r="TS33" s="133"/>
      <c r="TT33" s="133"/>
      <c r="TU33" s="133"/>
      <c r="TV33" s="133"/>
      <c r="TW33" s="133"/>
      <c r="TX33" s="133"/>
      <c r="TY33" s="133"/>
      <c r="TZ33" s="133"/>
      <c r="UA33" s="133"/>
      <c r="UB33" s="133"/>
      <c r="UC33" s="133"/>
      <c r="UD33" s="133"/>
      <c r="UE33" s="133"/>
      <c r="UF33" s="133"/>
      <c r="UG33" s="133"/>
      <c r="UH33" s="133"/>
      <c r="UI33" s="133"/>
      <c r="UJ33" s="133"/>
      <c r="UK33" s="133"/>
      <c r="UL33" s="133"/>
      <c r="UM33" s="133"/>
      <c r="UN33" s="133"/>
      <c r="UO33" s="133"/>
      <c r="UP33" s="133"/>
      <c r="UQ33" s="133"/>
      <c r="UR33" s="133"/>
      <c r="US33" s="133"/>
      <c r="UT33" s="133"/>
      <c r="UU33" s="133"/>
      <c r="UV33" s="133"/>
      <c r="UW33" s="133"/>
      <c r="UX33" s="133"/>
      <c r="UY33" s="133"/>
      <c r="UZ33" s="133"/>
      <c r="VA33" s="133"/>
      <c r="VB33" s="133"/>
      <c r="VC33" s="133"/>
      <c r="VD33" s="133"/>
      <c r="VE33" s="133"/>
      <c r="VF33" s="133"/>
      <c r="VG33" s="133"/>
      <c r="VH33" s="133"/>
      <c r="VI33" s="133"/>
      <c r="VJ33" s="133"/>
      <c r="VK33" s="133"/>
      <c r="VL33" s="133"/>
      <c r="VM33" s="133"/>
      <c r="VN33" s="133"/>
      <c r="VO33" s="133"/>
      <c r="VP33" s="133"/>
      <c r="VQ33" s="133"/>
      <c r="VR33" s="133"/>
      <c r="VS33" s="133"/>
      <c r="VT33" s="133"/>
      <c r="VU33" s="133"/>
      <c r="VV33" s="133"/>
      <c r="VW33" s="133"/>
      <c r="VX33" s="133"/>
      <c r="VY33" s="133"/>
      <c r="VZ33" s="133"/>
      <c r="WA33" s="133"/>
      <c r="WB33" s="133"/>
      <c r="WC33" s="133"/>
      <c r="WD33" s="133"/>
      <c r="WE33" s="133"/>
      <c r="WF33" s="133"/>
      <c r="WG33" s="133"/>
      <c r="WH33" s="133"/>
      <c r="WI33" s="133"/>
      <c r="WJ33" s="133"/>
      <c r="WK33" s="133"/>
      <c r="WL33" s="133"/>
      <c r="WM33" s="133"/>
      <c r="WN33" s="133"/>
      <c r="WO33" s="133"/>
      <c r="WP33" s="133"/>
      <c r="WQ33" s="133"/>
      <c r="WR33" s="133"/>
      <c r="WS33" s="133"/>
      <c r="WT33" s="133"/>
      <c r="WU33" s="133"/>
      <c r="WV33" s="133"/>
      <c r="WW33" s="133"/>
      <c r="WX33" s="133"/>
      <c r="WY33" s="133"/>
      <c r="WZ33" s="133"/>
      <c r="XA33" s="133"/>
      <c r="XB33" s="133"/>
      <c r="XC33" s="133"/>
      <c r="XD33" s="133"/>
      <c r="XE33" s="133"/>
      <c r="XF33" s="133"/>
      <c r="XG33" s="133"/>
      <c r="XH33" s="133"/>
      <c r="XI33" s="133"/>
      <c r="XJ33" s="133"/>
      <c r="XK33" s="133"/>
      <c r="XL33" s="133"/>
      <c r="XM33" s="133"/>
      <c r="XN33" s="133"/>
      <c r="XO33" s="133"/>
      <c r="XP33" s="133"/>
      <c r="XQ33" s="133"/>
      <c r="XR33" s="133"/>
      <c r="XS33" s="133"/>
      <c r="XT33" s="133"/>
      <c r="XU33" s="133"/>
      <c r="XV33" s="133"/>
      <c r="XW33" s="133"/>
      <c r="XX33" s="133"/>
      <c r="XY33" s="133"/>
      <c r="XZ33" s="133"/>
      <c r="YA33" s="133"/>
      <c r="YB33" s="133"/>
      <c r="YC33" s="133"/>
      <c r="YD33" s="133"/>
      <c r="YE33" s="133"/>
      <c r="YF33" s="133"/>
      <c r="YG33" s="133"/>
      <c r="YH33" s="133"/>
      <c r="YI33" s="133"/>
      <c r="YJ33" s="133"/>
      <c r="YK33" s="133"/>
      <c r="YL33" s="133"/>
      <c r="YM33" s="133"/>
      <c r="YN33" s="133"/>
      <c r="YO33" s="133"/>
      <c r="YP33" s="133"/>
      <c r="YQ33" s="133"/>
      <c r="YR33" s="133"/>
      <c r="YS33" s="133"/>
      <c r="YT33" s="133"/>
      <c r="YU33" s="133"/>
      <c r="YV33" s="133"/>
      <c r="YW33" s="133"/>
      <c r="YX33" s="133"/>
      <c r="YY33" s="133"/>
      <c r="YZ33" s="133"/>
      <c r="ZA33" s="133"/>
      <c r="ZB33" s="133"/>
      <c r="ZC33" s="133"/>
      <c r="ZD33" s="133"/>
      <c r="ZE33" s="133"/>
      <c r="ZF33" s="133"/>
      <c r="ZG33" s="133"/>
      <c r="ZH33" s="133"/>
      <c r="ZI33" s="133"/>
      <c r="ZJ33" s="133"/>
      <c r="ZK33" s="133"/>
      <c r="ZL33" s="133"/>
      <c r="ZM33" s="133"/>
      <c r="ZN33" s="133"/>
      <c r="ZO33" s="133"/>
      <c r="ZP33" s="133"/>
      <c r="ZQ33" s="133"/>
      <c r="ZR33" s="133"/>
      <c r="ZS33" s="133"/>
      <c r="ZT33" s="133"/>
      <c r="ZU33" s="133"/>
      <c r="ZV33" s="133"/>
      <c r="ZW33" s="133"/>
      <c r="ZX33" s="133"/>
      <c r="ZY33" s="133"/>
      <c r="ZZ33" s="133"/>
      <c r="AAA33" s="133"/>
      <c r="AAB33" s="133"/>
      <c r="AAC33" s="133"/>
      <c r="AAD33" s="133"/>
      <c r="AAE33" s="133"/>
      <c r="AAF33" s="133"/>
      <c r="AAG33" s="133"/>
      <c r="AAH33" s="133"/>
      <c r="AAI33" s="133"/>
      <c r="AAJ33" s="133"/>
      <c r="AAK33" s="133"/>
      <c r="AAL33" s="133"/>
      <c r="AAM33" s="133"/>
      <c r="AAN33" s="133"/>
      <c r="AAO33" s="133"/>
      <c r="AAP33" s="133"/>
      <c r="AAQ33" s="133"/>
      <c r="AAR33" s="133"/>
      <c r="AAS33" s="133"/>
      <c r="AAT33" s="133"/>
      <c r="AAU33" s="133"/>
      <c r="AAV33" s="133"/>
      <c r="AAW33" s="133"/>
      <c r="AAX33" s="133"/>
      <c r="AAY33" s="133"/>
      <c r="AAZ33" s="133"/>
      <c r="ABA33" s="133"/>
      <c r="ABB33" s="133"/>
      <c r="ABC33" s="133"/>
      <c r="ABD33" s="133"/>
      <c r="ABE33" s="133"/>
      <c r="ABF33" s="133"/>
      <c r="ABG33" s="133"/>
      <c r="ABH33" s="133"/>
      <c r="ABI33" s="133"/>
      <c r="ABJ33" s="133"/>
      <c r="ABK33" s="133"/>
      <c r="ABL33" s="133"/>
      <c r="ABM33" s="133"/>
      <c r="ABN33" s="133"/>
      <c r="ABO33" s="133"/>
      <c r="ABP33" s="133"/>
      <c r="ABQ33" s="133"/>
      <c r="ABR33" s="133"/>
      <c r="ABS33" s="133"/>
      <c r="ABT33" s="133"/>
      <c r="ABU33" s="133"/>
      <c r="ABV33" s="133"/>
      <c r="ABW33" s="133"/>
      <c r="ABX33" s="133"/>
      <c r="ABY33" s="133"/>
      <c r="ABZ33" s="133"/>
      <c r="ACA33" s="133"/>
      <c r="ACB33" s="133"/>
      <c r="ACC33" s="133"/>
      <c r="ACD33" s="133"/>
      <c r="ACE33" s="133"/>
      <c r="ACF33" s="133"/>
      <c r="ACG33" s="133"/>
      <c r="ACH33" s="133"/>
      <c r="ACI33" s="133"/>
      <c r="ACJ33" s="133"/>
      <c r="ACK33" s="133"/>
      <c r="ACL33" s="133"/>
      <c r="ACM33" s="133"/>
      <c r="ACN33" s="133"/>
      <c r="ACO33" s="133"/>
      <c r="ACP33" s="133"/>
      <c r="ACQ33" s="133"/>
      <c r="ACR33" s="133"/>
      <c r="ACS33" s="133"/>
      <c r="ACT33" s="133"/>
      <c r="ACU33" s="133"/>
      <c r="ACV33" s="133"/>
      <c r="ACW33" s="133"/>
      <c r="ACX33" s="133"/>
      <c r="ACY33" s="133"/>
      <c r="ACZ33" s="133"/>
      <c r="ADA33" s="133"/>
      <c r="ADB33" s="133"/>
      <c r="ADC33" s="133"/>
      <c r="ADD33" s="133"/>
      <c r="ADE33" s="133"/>
      <c r="ADF33" s="133"/>
      <c r="ADG33" s="133"/>
      <c r="ADH33" s="133"/>
      <c r="ADI33" s="133"/>
      <c r="ADJ33" s="133"/>
      <c r="ADK33" s="133"/>
      <c r="ADL33" s="133"/>
      <c r="ADM33" s="133"/>
      <c r="ADN33" s="133"/>
      <c r="ADO33" s="133"/>
      <c r="ADP33" s="133"/>
      <c r="ADQ33" s="133"/>
      <c r="ADR33" s="133"/>
      <c r="ADS33" s="133"/>
      <c r="ADT33" s="133"/>
      <c r="ADU33" s="133"/>
      <c r="ADV33" s="133"/>
      <c r="ADW33" s="133"/>
      <c r="ADX33" s="133"/>
      <c r="ADY33" s="133"/>
      <c r="ADZ33" s="133"/>
      <c r="AEA33" s="133"/>
      <c r="AEB33" s="133"/>
      <c r="AEC33" s="133"/>
      <c r="AED33" s="133"/>
      <c r="AEE33" s="133"/>
      <c r="AEF33" s="133"/>
      <c r="AEG33" s="133"/>
      <c r="AEH33" s="133"/>
      <c r="AEI33" s="133"/>
      <c r="AEJ33" s="133"/>
      <c r="AEK33" s="133"/>
      <c r="AEL33" s="133"/>
      <c r="AEM33" s="133"/>
      <c r="AEN33" s="133"/>
      <c r="AEO33" s="133"/>
      <c r="AEP33" s="133"/>
      <c r="AEQ33" s="133"/>
      <c r="AER33" s="133"/>
      <c r="AES33" s="133"/>
      <c r="AET33" s="133"/>
      <c r="AEU33" s="133"/>
      <c r="AEV33" s="133"/>
      <c r="AEW33" s="133"/>
      <c r="AEX33" s="133"/>
      <c r="AEY33" s="133"/>
      <c r="AEZ33" s="133"/>
      <c r="AFA33" s="133"/>
      <c r="AFB33" s="133"/>
      <c r="AFC33" s="133"/>
      <c r="AFD33" s="133"/>
      <c r="AFE33" s="133"/>
      <c r="AFF33" s="133"/>
      <c r="AFG33" s="133"/>
      <c r="AFH33" s="133"/>
      <c r="AFI33" s="133"/>
      <c r="AFJ33" s="133"/>
      <c r="AFK33" s="133"/>
      <c r="AFL33" s="133"/>
      <c r="AFM33" s="133"/>
      <c r="AFN33" s="133"/>
      <c r="AFO33" s="133"/>
      <c r="AFP33" s="133"/>
      <c r="AFQ33" s="133"/>
      <c r="AFR33" s="133"/>
      <c r="AFS33" s="133"/>
      <c r="AFT33" s="133"/>
      <c r="AFU33" s="133"/>
      <c r="AFV33" s="133"/>
      <c r="AFW33" s="133"/>
      <c r="AFX33" s="133"/>
      <c r="AFY33" s="133"/>
      <c r="AFZ33" s="133"/>
      <c r="AGA33" s="133"/>
      <c r="AGB33" s="133"/>
      <c r="AGC33" s="133"/>
      <c r="AGD33" s="133"/>
      <c r="AGE33" s="133"/>
      <c r="AGF33" s="133"/>
      <c r="AGG33" s="133"/>
      <c r="AGH33" s="133"/>
      <c r="AGI33" s="133"/>
      <c r="AGJ33" s="133"/>
      <c r="AGK33" s="133"/>
      <c r="AGL33" s="133"/>
      <c r="AGM33" s="133"/>
      <c r="AGN33" s="133"/>
      <c r="AGO33" s="133"/>
      <c r="AGP33" s="133"/>
      <c r="AGQ33" s="133"/>
      <c r="AGR33" s="133"/>
      <c r="AGS33" s="133"/>
      <c r="AGT33" s="133"/>
      <c r="AGU33" s="133"/>
      <c r="AGV33" s="133"/>
      <c r="AGW33" s="133"/>
      <c r="AGX33" s="133"/>
      <c r="AGY33" s="133"/>
      <c r="AGZ33" s="133"/>
      <c r="AHA33" s="133"/>
      <c r="AHB33" s="133"/>
      <c r="AHC33" s="133"/>
      <c r="AHD33" s="133"/>
      <c r="AHE33" s="133"/>
      <c r="AHF33" s="133"/>
      <c r="AHG33" s="133"/>
      <c r="AHH33" s="133"/>
      <c r="AHI33" s="133"/>
      <c r="AHJ33" s="133"/>
      <c r="AHK33" s="133"/>
      <c r="AHL33" s="133"/>
      <c r="AHM33" s="133"/>
      <c r="AHN33" s="133"/>
      <c r="AHO33" s="133"/>
      <c r="AHP33" s="133"/>
      <c r="AHQ33" s="133"/>
      <c r="AHR33" s="133"/>
      <c r="AHS33" s="133"/>
      <c r="AHT33" s="133"/>
      <c r="AHU33" s="133"/>
      <c r="AHV33" s="133"/>
      <c r="AHW33" s="133"/>
      <c r="AHX33" s="133"/>
      <c r="AHY33" s="133"/>
      <c r="AHZ33" s="133"/>
      <c r="AIA33" s="133"/>
      <c r="AIB33" s="133"/>
      <c r="AIC33" s="133"/>
      <c r="AID33" s="133"/>
      <c r="AIE33" s="133"/>
      <c r="AIF33" s="133"/>
      <c r="AIG33" s="133"/>
      <c r="AIH33" s="133"/>
      <c r="AII33" s="133"/>
      <c r="AIJ33" s="133"/>
      <c r="AIK33" s="133"/>
      <c r="AIL33" s="133"/>
      <c r="AIM33" s="133"/>
      <c r="AIN33" s="133"/>
      <c r="AIO33" s="133"/>
      <c r="AIP33" s="133"/>
      <c r="AIQ33" s="133"/>
      <c r="AIR33" s="133"/>
      <c r="AIS33" s="133"/>
      <c r="AIT33" s="133"/>
      <c r="AIU33" s="133"/>
      <c r="AIV33" s="133"/>
      <c r="AIW33" s="133"/>
      <c r="AIX33" s="133"/>
      <c r="AIY33" s="133"/>
      <c r="AIZ33" s="133"/>
      <c r="AJA33" s="133"/>
      <c r="AJB33" s="133"/>
      <c r="AJC33" s="133"/>
      <c r="AJD33" s="133"/>
      <c r="AJE33" s="133"/>
      <c r="AJF33" s="133"/>
      <c r="AJG33" s="133"/>
      <c r="AJH33" s="133"/>
      <c r="AJI33" s="133"/>
      <c r="AJJ33" s="133"/>
      <c r="AJK33" s="133"/>
      <c r="AJL33" s="133"/>
      <c r="AJM33" s="133"/>
      <c r="AJN33" s="133"/>
      <c r="AJO33" s="133"/>
      <c r="AJP33" s="133"/>
      <c r="AJQ33" s="133"/>
      <c r="AJR33" s="133"/>
      <c r="AJS33" s="133"/>
      <c r="AJT33" s="133"/>
      <c r="AJU33" s="133"/>
      <c r="AJV33" s="133"/>
      <c r="AJW33" s="133"/>
      <c r="AJX33" s="133"/>
      <c r="AJY33" s="133"/>
      <c r="AJZ33" s="133"/>
      <c r="AKA33" s="133"/>
      <c r="AKB33" s="133"/>
      <c r="AKC33" s="133"/>
      <c r="AKD33" s="133"/>
      <c r="AKE33" s="133"/>
      <c r="AKF33" s="133"/>
      <c r="AKG33" s="133"/>
      <c r="AKH33" s="133"/>
      <c r="AKI33" s="133"/>
      <c r="AKJ33" s="133"/>
      <c r="AKK33" s="133"/>
      <c r="AKL33" s="133"/>
      <c r="AKM33" s="133"/>
      <c r="AKN33" s="133"/>
      <c r="AKO33" s="133"/>
      <c r="AKP33" s="133"/>
      <c r="AKQ33" s="133"/>
      <c r="AKR33" s="133"/>
      <c r="AKS33" s="133"/>
      <c r="AKT33" s="133"/>
      <c r="AKU33" s="133"/>
      <c r="AKV33" s="133"/>
      <c r="AKW33" s="133"/>
      <c r="AKX33" s="133"/>
      <c r="AKY33" s="133"/>
      <c r="AKZ33" s="133"/>
      <c r="ALA33" s="133"/>
      <c r="ALB33" s="133"/>
      <c r="ALC33" s="133"/>
      <c r="ALD33" s="133"/>
      <c r="ALE33" s="133"/>
      <c r="ALF33" s="133"/>
      <c r="ALG33" s="133"/>
      <c r="ALH33" s="133"/>
      <c r="ALI33" s="133"/>
      <c r="ALJ33" s="133"/>
      <c r="ALK33" s="133"/>
      <c r="ALL33" s="133"/>
      <c r="ALM33" s="133"/>
      <c r="ALN33" s="133"/>
      <c r="ALO33" s="133"/>
      <c r="ALP33" s="133"/>
      <c r="ALQ33" s="133"/>
      <c r="ALR33" s="133"/>
      <c r="ALS33" s="133"/>
      <c r="ALT33" s="133"/>
      <c r="ALU33" s="133"/>
      <c r="ALV33" s="133"/>
      <c r="ALW33" s="133"/>
      <c r="ALX33" s="133"/>
      <c r="ALY33" s="133"/>
      <c r="ALZ33" s="133"/>
      <c r="AMA33" s="133"/>
      <c r="AMB33" s="133"/>
      <c r="AMC33" s="133"/>
      <c r="AMD33" s="133"/>
      <c r="AME33" s="133"/>
      <c r="AMF33" s="133"/>
      <c r="AMG33" s="133"/>
      <c r="AMH33" s="133"/>
      <c r="AMI33" s="133"/>
      <c r="AMJ33" s="133"/>
      <c r="AMK33" s="133"/>
      <c r="AML33" s="133"/>
    </row>
    <row r="34" spans="1:1026" s="1" customFormat="1" ht="66" x14ac:dyDescent="0.2">
      <c r="A34" s="6"/>
      <c r="B34" s="140" t="s">
        <v>176</v>
      </c>
      <c r="C34" s="141">
        <v>9.66</v>
      </c>
      <c r="D34" s="140" t="s">
        <v>582</v>
      </c>
      <c r="E34" s="141">
        <v>21.94</v>
      </c>
      <c r="F34" s="140" t="s">
        <v>12</v>
      </c>
      <c r="G34" s="141">
        <v>16.46</v>
      </c>
      <c r="H34" s="140" t="s">
        <v>610</v>
      </c>
      <c r="I34" s="141">
        <v>11.88</v>
      </c>
      <c r="J34" s="140" t="s">
        <v>615</v>
      </c>
      <c r="K34" s="141">
        <v>5.5</v>
      </c>
      <c r="L34" s="140" t="s">
        <v>620</v>
      </c>
      <c r="M34" s="141">
        <v>10.93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6"/>
      <c r="AMI34" s="6"/>
      <c r="AMJ34" s="6"/>
      <c r="AMK34" s="6"/>
      <c r="AML34" s="6"/>
    </row>
    <row r="35" spans="1:1026" s="1" customFormat="1" ht="82.5" x14ac:dyDescent="0.2">
      <c r="A35" s="6"/>
      <c r="B35" s="140" t="s">
        <v>583</v>
      </c>
      <c r="C35" s="141">
        <v>25.19</v>
      </c>
      <c r="D35" s="140" t="s">
        <v>604</v>
      </c>
      <c r="E35" s="141">
        <v>11.48</v>
      </c>
      <c r="F35" s="140" t="s">
        <v>607</v>
      </c>
      <c r="G35" s="141">
        <v>5.17</v>
      </c>
      <c r="H35" s="140" t="s">
        <v>611</v>
      </c>
      <c r="I35" s="141">
        <v>8.51</v>
      </c>
      <c r="J35" s="140" t="s">
        <v>439</v>
      </c>
      <c r="K35" s="141">
        <v>37.81</v>
      </c>
      <c r="L35" s="140" t="s">
        <v>440</v>
      </c>
      <c r="M35" s="141">
        <v>15.24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  <c r="AMJ35" s="6"/>
      <c r="AMK35" s="6"/>
      <c r="AML35" s="6"/>
    </row>
    <row r="36" spans="1:1026" s="1" customFormat="1" ht="33" x14ac:dyDescent="0.2">
      <c r="A36" s="6"/>
      <c r="B36" s="140" t="s">
        <v>553</v>
      </c>
      <c r="C36" s="141">
        <v>28.29</v>
      </c>
      <c r="D36" s="140" t="s">
        <v>578</v>
      </c>
      <c r="E36" s="141">
        <v>85.41</v>
      </c>
      <c r="F36" s="140" t="s">
        <v>608</v>
      </c>
      <c r="G36" s="141">
        <v>76.63</v>
      </c>
      <c r="H36" s="140" t="s">
        <v>612</v>
      </c>
      <c r="I36" s="141">
        <v>38.15</v>
      </c>
      <c r="J36" s="140" t="s">
        <v>616</v>
      </c>
      <c r="K36" s="141">
        <v>57.2</v>
      </c>
      <c r="L36" s="140" t="s">
        <v>621</v>
      </c>
      <c r="M36" s="141">
        <v>67.72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  <c r="AMI36" s="6"/>
      <c r="AMJ36" s="6"/>
      <c r="AMK36" s="6"/>
      <c r="AML36" s="6"/>
    </row>
    <row r="37" spans="1:1026" s="1" customFormat="1" ht="66" x14ac:dyDescent="0.2">
      <c r="A37" s="6"/>
      <c r="B37" s="140" t="s">
        <v>594</v>
      </c>
      <c r="C37" s="141">
        <v>18.37</v>
      </c>
      <c r="D37" s="140" t="s">
        <v>591</v>
      </c>
      <c r="E37" s="141">
        <v>10.78</v>
      </c>
      <c r="F37" s="140" t="s">
        <v>141</v>
      </c>
      <c r="G37" s="141">
        <v>8.5399999999999991</v>
      </c>
      <c r="H37" s="140" t="s">
        <v>438</v>
      </c>
      <c r="I37" s="141">
        <v>67.540000000000006</v>
      </c>
      <c r="J37" s="140" t="s">
        <v>551</v>
      </c>
      <c r="K37" s="141">
        <v>2.88</v>
      </c>
      <c r="L37" s="140" t="s">
        <v>153</v>
      </c>
      <c r="M37" s="141">
        <v>4.96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</row>
    <row r="38" spans="1:1026" s="1" customFormat="1" ht="49.5" x14ac:dyDescent="0.2">
      <c r="A38" s="6"/>
      <c r="B38" s="140" t="s">
        <v>437</v>
      </c>
      <c r="C38" s="141">
        <v>28.53</v>
      </c>
      <c r="D38" s="140" t="s">
        <v>605</v>
      </c>
      <c r="E38" s="141">
        <v>29.32</v>
      </c>
      <c r="F38" s="140" t="s">
        <v>585</v>
      </c>
      <c r="G38" s="141">
        <v>28.53</v>
      </c>
      <c r="H38" s="140" t="s">
        <v>156</v>
      </c>
      <c r="I38" s="141">
        <v>23.56</v>
      </c>
      <c r="J38" s="140" t="s">
        <v>141</v>
      </c>
      <c r="K38" s="141">
        <v>8.5399999999999991</v>
      </c>
      <c r="L38" s="140" t="s">
        <v>157</v>
      </c>
      <c r="M38" s="141">
        <v>28.53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6"/>
      <c r="AMI38" s="6"/>
      <c r="AMJ38" s="6"/>
      <c r="AMK38" s="6"/>
      <c r="AML38" s="6"/>
    </row>
    <row r="39" spans="1:1026" s="1" customFormat="1" ht="49.5" x14ac:dyDescent="0.2">
      <c r="A39" s="6"/>
      <c r="B39" s="140" t="s">
        <v>595</v>
      </c>
      <c r="C39" s="141">
        <v>5.05</v>
      </c>
      <c r="D39" s="140" t="s">
        <v>573</v>
      </c>
      <c r="E39" s="141">
        <v>6.06</v>
      </c>
      <c r="F39" s="140" t="s">
        <v>595</v>
      </c>
      <c r="G39" s="141">
        <v>5.05</v>
      </c>
      <c r="H39" s="140" t="s">
        <v>602</v>
      </c>
      <c r="I39" s="141">
        <v>7.07</v>
      </c>
      <c r="J39" s="140" t="s">
        <v>617</v>
      </c>
      <c r="K39" s="141">
        <v>26.39</v>
      </c>
      <c r="L39" s="140" t="s">
        <v>595</v>
      </c>
      <c r="M39" s="141">
        <v>5.05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6"/>
      <c r="AMI39" s="6"/>
      <c r="AMJ39" s="6"/>
      <c r="AMK39" s="6"/>
      <c r="AML39" s="6"/>
    </row>
    <row r="40" spans="1:1026" s="1" customFormat="1" ht="33" x14ac:dyDescent="0.2">
      <c r="A40" s="6"/>
      <c r="B40" s="135"/>
      <c r="C40" s="136"/>
      <c r="D40" s="135"/>
      <c r="E40" s="136"/>
      <c r="F40" s="135"/>
      <c r="G40" s="136"/>
      <c r="H40" s="135"/>
      <c r="I40" s="136"/>
      <c r="J40" s="140" t="s">
        <v>573</v>
      </c>
      <c r="K40" s="141">
        <v>6.06</v>
      </c>
      <c r="L40" s="135"/>
      <c r="M40" s="13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6"/>
      <c r="AMI40" s="6"/>
      <c r="AMJ40" s="6"/>
      <c r="AMK40" s="6"/>
      <c r="AML40" s="6"/>
    </row>
    <row r="41" spans="1:1026" s="1" customFormat="1" x14ac:dyDescent="0.2">
      <c r="A41" s="6"/>
      <c r="B41" s="135"/>
      <c r="C41" s="136"/>
      <c r="D41" s="135"/>
      <c r="E41" s="136"/>
      <c r="F41" s="142"/>
      <c r="G41" s="138"/>
      <c r="H41" s="135"/>
      <c r="I41" s="136"/>
      <c r="J41" s="135"/>
      <c r="K41" s="136"/>
      <c r="L41" s="135"/>
      <c r="M41" s="13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  <c r="AMH41" s="6"/>
      <c r="AMI41" s="6"/>
      <c r="AMJ41" s="6"/>
      <c r="AMK41" s="6"/>
      <c r="AML41" s="6"/>
    </row>
    <row r="42" spans="1:1026" s="1" customFormat="1" x14ac:dyDescent="0.2">
      <c r="A42" s="6"/>
      <c r="B42" s="135"/>
      <c r="C42" s="136"/>
      <c r="D42" s="135"/>
      <c r="E42" s="136"/>
      <c r="F42" s="142"/>
      <c r="G42" s="138"/>
      <c r="H42" s="135"/>
      <c r="I42" s="136"/>
      <c r="J42" s="135"/>
      <c r="K42" s="136"/>
      <c r="L42" s="135"/>
      <c r="M42" s="13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  <c r="AMH42" s="6"/>
      <c r="AMI42" s="6"/>
      <c r="AMJ42" s="6"/>
      <c r="AMK42" s="6"/>
      <c r="AML42" s="6"/>
    </row>
    <row r="43" spans="1:1026" s="134" customFormat="1" ht="49.5" x14ac:dyDescent="0.2">
      <c r="A43" s="133"/>
      <c r="B43" s="139" t="s">
        <v>562</v>
      </c>
      <c r="C43" s="137">
        <f>SUM(C44:C46)</f>
        <v>46.29</v>
      </c>
      <c r="D43" s="139" t="s">
        <v>563</v>
      </c>
      <c r="E43" s="137">
        <f>SUM(E44:E46)</f>
        <v>46.29</v>
      </c>
      <c r="F43" s="139" t="s">
        <v>564</v>
      </c>
      <c r="G43" s="137">
        <f>SUM(G44:G46)</f>
        <v>46.29</v>
      </c>
      <c r="H43" s="139" t="s">
        <v>565</v>
      </c>
      <c r="I43" s="137">
        <f>SUM(I44:I46)</f>
        <v>46.29</v>
      </c>
      <c r="J43" s="139" t="s">
        <v>566</v>
      </c>
      <c r="K43" s="137">
        <f>SUM(K44:K46)</f>
        <v>46.29</v>
      </c>
      <c r="L43" s="139" t="s">
        <v>560</v>
      </c>
      <c r="M43" s="137">
        <f>SUM(M44:M46)</f>
        <v>46.29</v>
      </c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  <c r="JF43" s="133"/>
      <c r="JG43" s="133"/>
      <c r="JH43" s="133"/>
      <c r="JI43" s="133"/>
      <c r="JJ43" s="133"/>
      <c r="JK43" s="133"/>
      <c r="JL43" s="133"/>
      <c r="JM43" s="133"/>
      <c r="JN43" s="133"/>
      <c r="JO43" s="133"/>
      <c r="JP43" s="133"/>
      <c r="JQ43" s="133"/>
      <c r="JR43" s="133"/>
      <c r="JS43" s="133"/>
      <c r="JT43" s="133"/>
      <c r="JU43" s="133"/>
      <c r="JV43" s="133"/>
      <c r="JW43" s="133"/>
      <c r="JX43" s="133"/>
      <c r="JY43" s="133"/>
      <c r="JZ43" s="133"/>
      <c r="KA43" s="133"/>
      <c r="KB43" s="133"/>
      <c r="KC43" s="133"/>
      <c r="KD43" s="133"/>
      <c r="KE43" s="133"/>
      <c r="KF43" s="133"/>
      <c r="KG43" s="133"/>
      <c r="KH43" s="133"/>
      <c r="KI43" s="133"/>
      <c r="KJ43" s="133"/>
      <c r="KK43" s="133"/>
      <c r="KL43" s="133"/>
      <c r="KM43" s="133"/>
      <c r="KN43" s="133"/>
      <c r="KO43" s="133"/>
      <c r="KP43" s="133"/>
      <c r="KQ43" s="133"/>
      <c r="KR43" s="133"/>
      <c r="KS43" s="133"/>
      <c r="KT43" s="133"/>
      <c r="KU43" s="133"/>
      <c r="KV43" s="133"/>
      <c r="KW43" s="133"/>
      <c r="KX43" s="133"/>
      <c r="KY43" s="133"/>
      <c r="KZ43" s="133"/>
      <c r="LA43" s="133"/>
      <c r="LB43" s="133"/>
      <c r="LC43" s="133"/>
      <c r="LD43" s="133"/>
      <c r="LE43" s="133"/>
      <c r="LF43" s="133"/>
      <c r="LG43" s="133"/>
      <c r="LH43" s="133"/>
      <c r="LI43" s="133"/>
      <c r="LJ43" s="133"/>
      <c r="LK43" s="133"/>
      <c r="LL43" s="133"/>
      <c r="LM43" s="133"/>
      <c r="LN43" s="133"/>
      <c r="LO43" s="133"/>
      <c r="LP43" s="133"/>
      <c r="LQ43" s="133"/>
      <c r="LR43" s="133"/>
      <c r="LS43" s="133"/>
      <c r="LT43" s="133"/>
      <c r="LU43" s="133"/>
      <c r="LV43" s="133"/>
      <c r="LW43" s="133"/>
      <c r="LX43" s="133"/>
      <c r="LY43" s="133"/>
      <c r="LZ43" s="133"/>
      <c r="MA43" s="133"/>
      <c r="MB43" s="133"/>
      <c r="MC43" s="133"/>
      <c r="MD43" s="133"/>
      <c r="ME43" s="133"/>
      <c r="MF43" s="133"/>
      <c r="MG43" s="133"/>
      <c r="MH43" s="133"/>
      <c r="MI43" s="133"/>
      <c r="MJ43" s="133"/>
      <c r="MK43" s="133"/>
      <c r="ML43" s="133"/>
      <c r="MM43" s="133"/>
      <c r="MN43" s="133"/>
      <c r="MO43" s="133"/>
      <c r="MP43" s="133"/>
      <c r="MQ43" s="133"/>
      <c r="MR43" s="133"/>
      <c r="MS43" s="133"/>
      <c r="MT43" s="133"/>
      <c r="MU43" s="133"/>
      <c r="MV43" s="133"/>
      <c r="MW43" s="133"/>
      <c r="MX43" s="133"/>
      <c r="MY43" s="133"/>
      <c r="MZ43" s="133"/>
      <c r="NA43" s="133"/>
      <c r="NB43" s="133"/>
      <c r="NC43" s="133"/>
      <c r="ND43" s="133"/>
      <c r="NE43" s="133"/>
      <c r="NF43" s="133"/>
      <c r="NG43" s="133"/>
      <c r="NH43" s="133"/>
      <c r="NI43" s="133"/>
      <c r="NJ43" s="133"/>
      <c r="NK43" s="133"/>
      <c r="NL43" s="133"/>
      <c r="NM43" s="133"/>
      <c r="NN43" s="133"/>
      <c r="NO43" s="133"/>
      <c r="NP43" s="133"/>
      <c r="NQ43" s="133"/>
      <c r="NR43" s="133"/>
      <c r="NS43" s="133"/>
      <c r="NT43" s="133"/>
      <c r="NU43" s="133"/>
      <c r="NV43" s="133"/>
      <c r="NW43" s="133"/>
      <c r="NX43" s="133"/>
      <c r="NY43" s="133"/>
      <c r="NZ43" s="133"/>
      <c r="OA43" s="133"/>
      <c r="OB43" s="133"/>
      <c r="OC43" s="133"/>
      <c r="OD43" s="133"/>
      <c r="OE43" s="133"/>
      <c r="OF43" s="133"/>
      <c r="OG43" s="133"/>
      <c r="OH43" s="133"/>
      <c r="OI43" s="133"/>
      <c r="OJ43" s="133"/>
      <c r="OK43" s="133"/>
      <c r="OL43" s="133"/>
      <c r="OM43" s="133"/>
      <c r="ON43" s="133"/>
      <c r="OO43" s="133"/>
      <c r="OP43" s="133"/>
      <c r="OQ43" s="133"/>
      <c r="OR43" s="133"/>
      <c r="OS43" s="133"/>
      <c r="OT43" s="133"/>
      <c r="OU43" s="133"/>
      <c r="OV43" s="133"/>
      <c r="OW43" s="133"/>
      <c r="OX43" s="133"/>
      <c r="OY43" s="133"/>
      <c r="OZ43" s="133"/>
      <c r="PA43" s="133"/>
      <c r="PB43" s="133"/>
      <c r="PC43" s="133"/>
      <c r="PD43" s="133"/>
      <c r="PE43" s="133"/>
      <c r="PF43" s="133"/>
      <c r="PG43" s="133"/>
      <c r="PH43" s="133"/>
      <c r="PI43" s="133"/>
      <c r="PJ43" s="133"/>
      <c r="PK43" s="133"/>
      <c r="PL43" s="133"/>
      <c r="PM43" s="133"/>
      <c r="PN43" s="133"/>
      <c r="PO43" s="133"/>
      <c r="PP43" s="133"/>
      <c r="PQ43" s="133"/>
      <c r="PR43" s="133"/>
      <c r="PS43" s="133"/>
      <c r="PT43" s="133"/>
      <c r="PU43" s="133"/>
      <c r="PV43" s="133"/>
      <c r="PW43" s="133"/>
      <c r="PX43" s="133"/>
      <c r="PY43" s="133"/>
      <c r="PZ43" s="133"/>
      <c r="QA43" s="133"/>
      <c r="QB43" s="133"/>
      <c r="QC43" s="133"/>
      <c r="QD43" s="133"/>
      <c r="QE43" s="133"/>
      <c r="QF43" s="133"/>
      <c r="QG43" s="133"/>
      <c r="QH43" s="133"/>
      <c r="QI43" s="133"/>
      <c r="QJ43" s="133"/>
      <c r="QK43" s="133"/>
      <c r="QL43" s="133"/>
      <c r="QM43" s="133"/>
      <c r="QN43" s="133"/>
      <c r="QO43" s="133"/>
      <c r="QP43" s="133"/>
      <c r="QQ43" s="133"/>
      <c r="QR43" s="133"/>
      <c r="QS43" s="133"/>
      <c r="QT43" s="133"/>
      <c r="QU43" s="133"/>
      <c r="QV43" s="133"/>
      <c r="QW43" s="133"/>
      <c r="QX43" s="133"/>
      <c r="QY43" s="133"/>
      <c r="QZ43" s="133"/>
      <c r="RA43" s="133"/>
      <c r="RB43" s="133"/>
      <c r="RC43" s="133"/>
      <c r="RD43" s="133"/>
      <c r="RE43" s="133"/>
      <c r="RF43" s="133"/>
      <c r="RG43" s="133"/>
      <c r="RH43" s="133"/>
      <c r="RI43" s="133"/>
      <c r="RJ43" s="133"/>
      <c r="RK43" s="133"/>
      <c r="RL43" s="133"/>
      <c r="RM43" s="133"/>
      <c r="RN43" s="133"/>
      <c r="RO43" s="133"/>
      <c r="RP43" s="133"/>
      <c r="RQ43" s="133"/>
      <c r="RR43" s="133"/>
      <c r="RS43" s="133"/>
      <c r="RT43" s="133"/>
      <c r="RU43" s="133"/>
      <c r="RV43" s="133"/>
      <c r="RW43" s="133"/>
      <c r="RX43" s="133"/>
      <c r="RY43" s="133"/>
      <c r="RZ43" s="133"/>
      <c r="SA43" s="133"/>
      <c r="SB43" s="133"/>
      <c r="SC43" s="133"/>
      <c r="SD43" s="133"/>
      <c r="SE43" s="133"/>
      <c r="SF43" s="133"/>
      <c r="SG43" s="133"/>
      <c r="SH43" s="133"/>
      <c r="SI43" s="133"/>
      <c r="SJ43" s="133"/>
      <c r="SK43" s="133"/>
      <c r="SL43" s="133"/>
      <c r="SM43" s="133"/>
      <c r="SN43" s="133"/>
      <c r="SO43" s="133"/>
      <c r="SP43" s="133"/>
      <c r="SQ43" s="133"/>
      <c r="SR43" s="133"/>
      <c r="SS43" s="133"/>
      <c r="ST43" s="133"/>
      <c r="SU43" s="133"/>
      <c r="SV43" s="133"/>
      <c r="SW43" s="133"/>
      <c r="SX43" s="133"/>
      <c r="SY43" s="133"/>
      <c r="SZ43" s="133"/>
      <c r="TA43" s="133"/>
      <c r="TB43" s="133"/>
      <c r="TC43" s="133"/>
      <c r="TD43" s="133"/>
      <c r="TE43" s="133"/>
      <c r="TF43" s="133"/>
      <c r="TG43" s="133"/>
      <c r="TH43" s="133"/>
      <c r="TI43" s="133"/>
      <c r="TJ43" s="133"/>
      <c r="TK43" s="133"/>
      <c r="TL43" s="133"/>
      <c r="TM43" s="133"/>
      <c r="TN43" s="133"/>
      <c r="TO43" s="133"/>
      <c r="TP43" s="133"/>
      <c r="TQ43" s="133"/>
      <c r="TR43" s="133"/>
      <c r="TS43" s="133"/>
      <c r="TT43" s="133"/>
      <c r="TU43" s="133"/>
      <c r="TV43" s="133"/>
      <c r="TW43" s="133"/>
      <c r="TX43" s="133"/>
      <c r="TY43" s="133"/>
      <c r="TZ43" s="133"/>
      <c r="UA43" s="133"/>
      <c r="UB43" s="133"/>
      <c r="UC43" s="133"/>
      <c r="UD43" s="133"/>
      <c r="UE43" s="133"/>
      <c r="UF43" s="133"/>
      <c r="UG43" s="133"/>
      <c r="UH43" s="133"/>
      <c r="UI43" s="133"/>
      <c r="UJ43" s="133"/>
      <c r="UK43" s="133"/>
      <c r="UL43" s="133"/>
      <c r="UM43" s="133"/>
      <c r="UN43" s="133"/>
      <c r="UO43" s="133"/>
      <c r="UP43" s="133"/>
      <c r="UQ43" s="133"/>
      <c r="UR43" s="133"/>
      <c r="US43" s="133"/>
      <c r="UT43" s="133"/>
      <c r="UU43" s="133"/>
      <c r="UV43" s="133"/>
      <c r="UW43" s="133"/>
      <c r="UX43" s="133"/>
      <c r="UY43" s="133"/>
      <c r="UZ43" s="133"/>
      <c r="VA43" s="133"/>
      <c r="VB43" s="133"/>
      <c r="VC43" s="133"/>
      <c r="VD43" s="133"/>
      <c r="VE43" s="133"/>
      <c r="VF43" s="133"/>
      <c r="VG43" s="133"/>
      <c r="VH43" s="133"/>
      <c r="VI43" s="133"/>
      <c r="VJ43" s="133"/>
      <c r="VK43" s="133"/>
      <c r="VL43" s="133"/>
      <c r="VM43" s="133"/>
      <c r="VN43" s="133"/>
      <c r="VO43" s="133"/>
      <c r="VP43" s="133"/>
      <c r="VQ43" s="133"/>
      <c r="VR43" s="133"/>
      <c r="VS43" s="133"/>
      <c r="VT43" s="133"/>
      <c r="VU43" s="133"/>
      <c r="VV43" s="133"/>
      <c r="VW43" s="133"/>
      <c r="VX43" s="133"/>
      <c r="VY43" s="133"/>
      <c r="VZ43" s="133"/>
      <c r="WA43" s="133"/>
      <c r="WB43" s="133"/>
      <c r="WC43" s="133"/>
      <c r="WD43" s="133"/>
      <c r="WE43" s="133"/>
      <c r="WF43" s="133"/>
      <c r="WG43" s="133"/>
      <c r="WH43" s="133"/>
      <c r="WI43" s="133"/>
      <c r="WJ43" s="133"/>
      <c r="WK43" s="133"/>
      <c r="WL43" s="133"/>
      <c r="WM43" s="133"/>
      <c r="WN43" s="133"/>
      <c r="WO43" s="133"/>
      <c r="WP43" s="133"/>
      <c r="WQ43" s="133"/>
      <c r="WR43" s="133"/>
      <c r="WS43" s="133"/>
      <c r="WT43" s="133"/>
      <c r="WU43" s="133"/>
      <c r="WV43" s="133"/>
      <c r="WW43" s="133"/>
      <c r="WX43" s="133"/>
      <c r="WY43" s="133"/>
      <c r="WZ43" s="133"/>
      <c r="XA43" s="133"/>
      <c r="XB43" s="133"/>
      <c r="XC43" s="133"/>
      <c r="XD43" s="133"/>
      <c r="XE43" s="133"/>
      <c r="XF43" s="133"/>
      <c r="XG43" s="133"/>
      <c r="XH43" s="133"/>
      <c r="XI43" s="133"/>
      <c r="XJ43" s="133"/>
      <c r="XK43" s="133"/>
      <c r="XL43" s="133"/>
      <c r="XM43" s="133"/>
      <c r="XN43" s="133"/>
      <c r="XO43" s="133"/>
      <c r="XP43" s="133"/>
      <c r="XQ43" s="133"/>
      <c r="XR43" s="133"/>
      <c r="XS43" s="133"/>
      <c r="XT43" s="133"/>
      <c r="XU43" s="133"/>
      <c r="XV43" s="133"/>
      <c r="XW43" s="133"/>
      <c r="XX43" s="133"/>
      <c r="XY43" s="133"/>
      <c r="XZ43" s="133"/>
      <c r="YA43" s="133"/>
      <c r="YB43" s="133"/>
      <c r="YC43" s="133"/>
      <c r="YD43" s="133"/>
      <c r="YE43" s="133"/>
      <c r="YF43" s="133"/>
      <c r="YG43" s="133"/>
      <c r="YH43" s="133"/>
      <c r="YI43" s="133"/>
      <c r="YJ43" s="133"/>
      <c r="YK43" s="133"/>
      <c r="YL43" s="133"/>
      <c r="YM43" s="133"/>
      <c r="YN43" s="133"/>
      <c r="YO43" s="133"/>
      <c r="YP43" s="133"/>
      <c r="YQ43" s="133"/>
      <c r="YR43" s="133"/>
      <c r="YS43" s="133"/>
      <c r="YT43" s="133"/>
      <c r="YU43" s="133"/>
      <c r="YV43" s="133"/>
      <c r="YW43" s="133"/>
      <c r="YX43" s="133"/>
      <c r="YY43" s="133"/>
      <c r="YZ43" s="133"/>
      <c r="ZA43" s="133"/>
      <c r="ZB43" s="133"/>
      <c r="ZC43" s="133"/>
      <c r="ZD43" s="133"/>
      <c r="ZE43" s="133"/>
      <c r="ZF43" s="133"/>
      <c r="ZG43" s="133"/>
      <c r="ZH43" s="133"/>
      <c r="ZI43" s="133"/>
      <c r="ZJ43" s="133"/>
      <c r="ZK43" s="133"/>
      <c r="ZL43" s="133"/>
      <c r="ZM43" s="133"/>
      <c r="ZN43" s="133"/>
      <c r="ZO43" s="133"/>
      <c r="ZP43" s="133"/>
      <c r="ZQ43" s="133"/>
      <c r="ZR43" s="133"/>
      <c r="ZS43" s="133"/>
      <c r="ZT43" s="133"/>
      <c r="ZU43" s="133"/>
      <c r="ZV43" s="133"/>
      <c r="ZW43" s="133"/>
      <c r="ZX43" s="133"/>
      <c r="ZY43" s="133"/>
      <c r="ZZ43" s="133"/>
      <c r="AAA43" s="133"/>
      <c r="AAB43" s="133"/>
      <c r="AAC43" s="133"/>
      <c r="AAD43" s="133"/>
      <c r="AAE43" s="133"/>
      <c r="AAF43" s="133"/>
      <c r="AAG43" s="133"/>
      <c r="AAH43" s="133"/>
      <c r="AAI43" s="133"/>
      <c r="AAJ43" s="133"/>
      <c r="AAK43" s="133"/>
      <c r="AAL43" s="133"/>
      <c r="AAM43" s="133"/>
      <c r="AAN43" s="133"/>
      <c r="AAO43" s="133"/>
      <c r="AAP43" s="133"/>
      <c r="AAQ43" s="133"/>
      <c r="AAR43" s="133"/>
      <c r="AAS43" s="133"/>
      <c r="AAT43" s="133"/>
      <c r="AAU43" s="133"/>
      <c r="AAV43" s="133"/>
      <c r="AAW43" s="133"/>
      <c r="AAX43" s="133"/>
      <c r="AAY43" s="133"/>
      <c r="AAZ43" s="133"/>
      <c r="ABA43" s="133"/>
      <c r="ABB43" s="133"/>
      <c r="ABC43" s="133"/>
      <c r="ABD43" s="133"/>
      <c r="ABE43" s="133"/>
      <c r="ABF43" s="133"/>
      <c r="ABG43" s="133"/>
      <c r="ABH43" s="133"/>
      <c r="ABI43" s="133"/>
      <c r="ABJ43" s="133"/>
      <c r="ABK43" s="133"/>
      <c r="ABL43" s="133"/>
      <c r="ABM43" s="133"/>
      <c r="ABN43" s="133"/>
      <c r="ABO43" s="133"/>
      <c r="ABP43" s="133"/>
      <c r="ABQ43" s="133"/>
      <c r="ABR43" s="133"/>
      <c r="ABS43" s="133"/>
      <c r="ABT43" s="133"/>
      <c r="ABU43" s="133"/>
      <c r="ABV43" s="133"/>
      <c r="ABW43" s="133"/>
      <c r="ABX43" s="133"/>
      <c r="ABY43" s="133"/>
      <c r="ABZ43" s="133"/>
      <c r="ACA43" s="133"/>
      <c r="ACB43" s="133"/>
      <c r="ACC43" s="133"/>
      <c r="ACD43" s="133"/>
      <c r="ACE43" s="133"/>
      <c r="ACF43" s="133"/>
      <c r="ACG43" s="133"/>
      <c r="ACH43" s="133"/>
      <c r="ACI43" s="133"/>
      <c r="ACJ43" s="133"/>
      <c r="ACK43" s="133"/>
      <c r="ACL43" s="133"/>
      <c r="ACM43" s="133"/>
      <c r="ACN43" s="133"/>
      <c r="ACO43" s="133"/>
      <c r="ACP43" s="133"/>
      <c r="ACQ43" s="133"/>
      <c r="ACR43" s="133"/>
      <c r="ACS43" s="133"/>
      <c r="ACT43" s="133"/>
      <c r="ACU43" s="133"/>
      <c r="ACV43" s="133"/>
      <c r="ACW43" s="133"/>
      <c r="ACX43" s="133"/>
      <c r="ACY43" s="133"/>
      <c r="ACZ43" s="133"/>
      <c r="ADA43" s="133"/>
      <c r="ADB43" s="133"/>
      <c r="ADC43" s="133"/>
      <c r="ADD43" s="133"/>
      <c r="ADE43" s="133"/>
      <c r="ADF43" s="133"/>
      <c r="ADG43" s="133"/>
      <c r="ADH43" s="133"/>
      <c r="ADI43" s="133"/>
      <c r="ADJ43" s="133"/>
      <c r="ADK43" s="133"/>
      <c r="ADL43" s="133"/>
      <c r="ADM43" s="133"/>
      <c r="ADN43" s="133"/>
      <c r="ADO43" s="133"/>
      <c r="ADP43" s="133"/>
      <c r="ADQ43" s="133"/>
      <c r="ADR43" s="133"/>
      <c r="ADS43" s="133"/>
      <c r="ADT43" s="133"/>
      <c r="ADU43" s="133"/>
      <c r="ADV43" s="133"/>
      <c r="ADW43" s="133"/>
      <c r="ADX43" s="133"/>
      <c r="ADY43" s="133"/>
      <c r="ADZ43" s="133"/>
      <c r="AEA43" s="133"/>
      <c r="AEB43" s="133"/>
      <c r="AEC43" s="133"/>
      <c r="AED43" s="133"/>
      <c r="AEE43" s="133"/>
      <c r="AEF43" s="133"/>
      <c r="AEG43" s="133"/>
      <c r="AEH43" s="133"/>
      <c r="AEI43" s="133"/>
      <c r="AEJ43" s="133"/>
      <c r="AEK43" s="133"/>
      <c r="AEL43" s="133"/>
      <c r="AEM43" s="133"/>
      <c r="AEN43" s="133"/>
      <c r="AEO43" s="133"/>
      <c r="AEP43" s="133"/>
      <c r="AEQ43" s="133"/>
      <c r="AER43" s="133"/>
      <c r="AES43" s="133"/>
      <c r="AET43" s="133"/>
      <c r="AEU43" s="133"/>
      <c r="AEV43" s="133"/>
      <c r="AEW43" s="133"/>
      <c r="AEX43" s="133"/>
      <c r="AEY43" s="133"/>
      <c r="AEZ43" s="133"/>
      <c r="AFA43" s="133"/>
      <c r="AFB43" s="133"/>
      <c r="AFC43" s="133"/>
      <c r="AFD43" s="133"/>
      <c r="AFE43" s="133"/>
      <c r="AFF43" s="133"/>
      <c r="AFG43" s="133"/>
      <c r="AFH43" s="133"/>
      <c r="AFI43" s="133"/>
      <c r="AFJ43" s="133"/>
      <c r="AFK43" s="133"/>
      <c r="AFL43" s="133"/>
      <c r="AFM43" s="133"/>
      <c r="AFN43" s="133"/>
      <c r="AFO43" s="133"/>
      <c r="AFP43" s="133"/>
      <c r="AFQ43" s="133"/>
      <c r="AFR43" s="133"/>
      <c r="AFS43" s="133"/>
      <c r="AFT43" s="133"/>
      <c r="AFU43" s="133"/>
      <c r="AFV43" s="133"/>
      <c r="AFW43" s="133"/>
      <c r="AFX43" s="133"/>
      <c r="AFY43" s="133"/>
      <c r="AFZ43" s="133"/>
      <c r="AGA43" s="133"/>
      <c r="AGB43" s="133"/>
      <c r="AGC43" s="133"/>
      <c r="AGD43" s="133"/>
      <c r="AGE43" s="133"/>
      <c r="AGF43" s="133"/>
      <c r="AGG43" s="133"/>
      <c r="AGH43" s="133"/>
      <c r="AGI43" s="133"/>
      <c r="AGJ43" s="133"/>
      <c r="AGK43" s="133"/>
      <c r="AGL43" s="133"/>
      <c r="AGM43" s="133"/>
      <c r="AGN43" s="133"/>
      <c r="AGO43" s="133"/>
      <c r="AGP43" s="133"/>
      <c r="AGQ43" s="133"/>
      <c r="AGR43" s="133"/>
      <c r="AGS43" s="133"/>
      <c r="AGT43" s="133"/>
      <c r="AGU43" s="133"/>
      <c r="AGV43" s="133"/>
      <c r="AGW43" s="133"/>
      <c r="AGX43" s="133"/>
      <c r="AGY43" s="133"/>
      <c r="AGZ43" s="133"/>
      <c r="AHA43" s="133"/>
      <c r="AHB43" s="133"/>
      <c r="AHC43" s="133"/>
      <c r="AHD43" s="133"/>
      <c r="AHE43" s="133"/>
      <c r="AHF43" s="133"/>
      <c r="AHG43" s="133"/>
      <c r="AHH43" s="133"/>
      <c r="AHI43" s="133"/>
      <c r="AHJ43" s="133"/>
      <c r="AHK43" s="133"/>
      <c r="AHL43" s="133"/>
      <c r="AHM43" s="133"/>
      <c r="AHN43" s="133"/>
      <c r="AHO43" s="133"/>
      <c r="AHP43" s="133"/>
      <c r="AHQ43" s="133"/>
      <c r="AHR43" s="133"/>
      <c r="AHS43" s="133"/>
      <c r="AHT43" s="133"/>
      <c r="AHU43" s="133"/>
      <c r="AHV43" s="133"/>
      <c r="AHW43" s="133"/>
      <c r="AHX43" s="133"/>
      <c r="AHY43" s="133"/>
      <c r="AHZ43" s="133"/>
      <c r="AIA43" s="133"/>
      <c r="AIB43" s="133"/>
      <c r="AIC43" s="133"/>
      <c r="AID43" s="133"/>
      <c r="AIE43" s="133"/>
      <c r="AIF43" s="133"/>
      <c r="AIG43" s="133"/>
      <c r="AIH43" s="133"/>
      <c r="AII43" s="133"/>
      <c r="AIJ43" s="133"/>
      <c r="AIK43" s="133"/>
      <c r="AIL43" s="133"/>
      <c r="AIM43" s="133"/>
      <c r="AIN43" s="133"/>
      <c r="AIO43" s="133"/>
      <c r="AIP43" s="133"/>
      <c r="AIQ43" s="133"/>
      <c r="AIR43" s="133"/>
      <c r="AIS43" s="133"/>
      <c r="AIT43" s="133"/>
      <c r="AIU43" s="133"/>
      <c r="AIV43" s="133"/>
      <c r="AIW43" s="133"/>
      <c r="AIX43" s="133"/>
      <c r="AIY43" s="133"/>
      <c r="AIZ43" s="133"/>
      <c r="AJA43" s="133"/>
      <c r="AJB43" s="133"/>
      <c r="AJC43" s="133"/>
      <c r="AJD43" s="133"/>
      <c r="AJE43" s="133"/>
      <c r="AJF43" s="133"/>
      <c r="AJG43" s="133"/>
      <c r="AJH43" s="133"/>
      <c r="AJI43" s="133"/>
      <c r="AJJ43" s="133"/>
      <c r="AJK43" s="133"/>
      <c r="AJL43" s="133"/>
      <c r="AJM43" s="133"/>
      <c r="AJN43" s="133"/>
      <c r="AJO43" s="133"/>
      <c r="AJP43" s="133"/>
      <c r="AJQ43" s="133"/>
      <c r="AJR43" s="133"/>
      <c r="AJS43" s="133"/>
      <c r="AJT43" s="133"/>
      <c r="AJU43" s="133"/>
      <c r="AJV43" s="133"/>
      <c r="AJW43" s="133"/>
      <c r="AJX43" s="133"/>
      <c r="AJY43" s="133"/>
      <c r="AJZ43" s="133"/>
      <c r="AKA43" s="133"/>
      <c r="AKB43" s="133"/>
      <c r="AKC43" s="133"/>
      <c r="AKD43" s="133"/>
      <c r="AKE43" s="133"/>
      <c r="AKF43" s="133"/>
      <c r="AKG43" s="133"/>
      <c r="AKH43" s="133"/>
      <c r="AKI43" s="133"/>
      <c r="AKJ43" s="133"/>
      <c r="AKK43" s="133"/>
      <c r="AKL43" s="133"/>
      <c r="AKM43" s="133"/>
      <c r="AKN43" s="133"/>
      <c r="AKO43" s="133"/>
      <c r="AKP43" s="133"/>
      <c r="AKQ43" s="133"/>
      <c r="AKR43" s="133"/>
      <c r="AKS43" s="133"/>
      <c r="AKT43" s="133"/>
      <c r="AKU43" s="133"/>
      <c r="AKV43" s="133"/>
      <c r="AKW43" s="133"/>
      <c r="AKX43" s="133"/>
      <c r="AKY43" s="133"/>
      <c r="AKZ43" s="133"/>
      <c r="ALA43" s="133"/>
      <c r="ALB43" s="133"/>
      <c r="ALC43" s="133"/>
      <c r="ALD43" s="133"/>
      <c r="ALE43" s="133"/>
      <c r="ALF43" s="133"/>
      <c r="ALG43" s="133"/>
      <c r="ALH43" s="133"/>
      <c r="ALI43" s="133"/>
      <c r="ALJ43" s="133"/>
      <c r="ALK43" s="133"/>
      <c r="ALL43" s="133"/>
      <c r="ALM43" s="133"/>
      <c r="ALN43" s="133"/>
      <c r="ALO43" s="133"/>
      <c r="ALP43" s="133"/>
      <c r="ALQ43" s="133"/>
      <c r="ALR43" s="133"/>
      <c r="ALS43" s="133"/>
      <c r="ALT43" s="133"/>
      <c r="ALU43" s="133"/>
      <c r="ALV43" s="133"/>
      <c r="ALW43" s="133"/>
      <c r="ALX43" s="133"/>
      <c r="ALY43" s="133"/>
      <c r="ALZ43" s="133"/>
      <c r="AMA43" s="133"/>
      <c r="AMB43" s="133"/>
      <c r="AMC43" s="133"/>
      <c r="AMD43" s="133"/>
      <c r="AME43" s="133"/>
      <c r="AMF43" s="133"/>
      <c r="AMG43" s="133"/>
      <c r="AMH43" s="133"/>
      <c r="AMI43" s="133"/>
      <c r="AMJ43" s="133"/>
      <c r="AMK43" s="133"/>
      <c r="AML43" s="133"/>
    </row>
    <row r="44" spans="1:1026" s="7" customFormat="1" x14ac:dyDescent="0.2">
      <c r="B44" s="140" t="s">
        <v>574</v>
      </c>
      <c r="C44" s="141">
        <v>23.39</v>
      </c>
      <c r="D44" s="140" t="s">
        <v>574</v>
      </c>
      <c r="E44" s="141">
        <v>23.39</v>
      </c>
      <c r="F44" s="140" t="s">
        <v>574</v>
      </c>
      <c r="G44" s="141">
        <v>23.39</v>
      </c>
      <c r="H44" s="140" t="s">
        <v>574</v>
      </c>
      <c r="I44" s="141">
        <v>23.39</v>
      </c>
      <c r="J44" s="140" t="s">
        <v>574</v>
      </c>
      <c r="K44" s="141">
        <v>23.39</v>
      </c>
      <c r="L44" s="140" t="s">
        <v>574</v>
      </c>
      <c r="M44" s="141">
        <v>23.39</v>
      </c>
    </row>
    <row r="45" spans="1:1026" s="7" customFormat="1" x14ac:dyDescent="0.2">
      <c r="B45" s="140" t="s">
        <v>549</v>
      </c>
      <c r="C45" s="141">
        <v>22.9</v>
      </c>
      <c r="D45" s="140" t="s">
        <v>549</v>
      </c>
      <c r="E45" s="141">
        <v>22.9</v>
      </c>
      <c r="F45" s="140" t="s">
        <v>549</v>
      </c>
      <c r="G45" s="141">
        <v>22.9</v>
      </c>
      <c r="H45" s="140" t="s">
        <v>549</v>
      </c>
      <c r="I45" s="141">
        <v>22.9</v>
      </c>
      <c r="J45" s="140" t="s">
        <v>549</v>
      </c>
      <c r="K45" s="141">
        <v>22.9</v>
      </c>
      <c r="L45" s="140" t="s">
        <v>549</v>
      </c>
      <c r="M45" s="141">
        <v>22.9</v>
      </c>
    </row>
    <row r="46" spans="1:1026" s="7" customFormat="1" x14ac:dyDescent="0.2">
      <c r="B46" s="135"/>
      <c r="C46" s="136"/>
      <c r="D46" s="135"/>
      <c r="E46" s="136"/>
      <c r="F46" s="135"/>
      <c r="G46" s="136"/>
      <c r="H46" s="135"/>
      <c r="I46" s="136"/>
      <c r="J46" s="135"/>
      <c r="K46" s="136"/>
      <c r="L46" s="135"/>
      <c r="M46" s="136"/>
    </row>
  </sheetData>
  <mergeCells count="2">
    <mergeCell ref="B3:M3"/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8" firstPageNumber="0" orientation="portrait" horizontalDpi="300" verticalDpi="300" r:id="rId1"/>
  <rowBreaks count="1" manualBreakCount="1">
    <brk id="4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L20"/>
  <sheetViews>
    <sheetView view="pageBreakPreview" topLeftCell="A4" zoomScale="60" workbookViewId="0">
      <selection activeCell="O6" sqref="O6"/>
    </sheetView>
  </sheetViews>
  <sheetFormatPr defaultColWidth="9.33203125" defaultRowHeight="16.5" x14ac:dyDescent="0.3"/>
  <cols>
    <col min="1" max="1" width="35" style="38" customWidth="1"/>
    <col min="2" max="2" width="13.6640625" style="38" customWidth="1"/>
    <col min="3" max="3" width="17.5" style="38" customWidth="1"/>
    <col min="4" max="4" width="12.6640625" style="38" customWidth="1"/>
    <col min="5" max="5" width="18.1640625" style="38" customWidth="1"/>
    <col min="6" max="6" width="12.5" style="38" customWidth="1"/>
    <col min="7" max="1026" width="9.33203125" style="38" customWidth="1"/>
    <col min="1027" max="16384" width="9.33203125" style="2"/>
  </cols>
  <sheetData>
    <row r="1" spans="1:11" x14ac:dyDescent="0.3">
      <c r="F1" s="144" t="s">
        <v>49</v>
      </c>
    </row>
    <row r="2" spans="1:11" ht="61.5" customHeight="1" x14ac:dyDescent="0.3">
      <c r="A2" s="202" t="s">
        <v>632</v>
      </c>
      <c r="B2" s="202"/>
      <c r="C2" s="202"/>
      <c r="D2" s="202"/>
      <c r="E2" s="202"/>
      <c r="F2" s="202"/>
      <c r="G2" s="145"/>
      <c r="H2" s="145"/>
      <c r="I2" s="145"/>
      <c r="J2" s="145"/>
      <c r="K2" s="145"/>
    </row>
    <row r="4" spans="1:11" x14ac:dyDescent="0.3">
      <c r="A4" s="146" t="s">
        <v>73</v>
      </c>
      <c r="B4" s="146"/>
      <c r="C4" s="146"/>
      <c r="D4" s="146"/>
      <c r="E4" s="146"/>
    </row>
    <row r="5" spans="1:11" x14ac:dyDescent="0.3">
      <c r="A5" s="146" t="s">
        <v>74</v>
      </c>
      <c r="B5" s="146"/>
      <c r="C5" s="146"/>
      <c r="D5" s="146"/>
      <c r="E5" s="146"/>
    </row>
    <row r="6" spans="1:11" ht="66" x14ac:dyDescent="0.3">
      <c r="A6" s="147" t="s">
        <v>75</v>
      </c>
      <c r="B6" s="148" t="s">
        <v>76</v>
      </c>
      <c r="C6" s="148" t="s">
        <v>142</v>
      </c>
      <c r="D6" s="148" t="s">
        <v>77</v>
      </c>
      <c r="E6" s="148" t="s">
        <v>142</v>
      </c>
      <c r="F6" s="148" t="s">
        <v>143</v>
      </c>
    </row>
    <row r="7" spans="1:11" x14ac:dyDescent="0.3">
      <c r="A7" s="149" t="s">
        <v>78</v>
      </c>
      <c r="B7" s="8">
        <v>81.209999999999994</v>
      </c>
      <c r="C7" s="8">
        <v>33.83</v>
      </c>
      <c r="D7" s="8">
        <v>172.52</v>
      </c>
      <c r="E7" s="8">
        <v>46.29</v>
      </c>
      <c r="F7" s="8">
        <v>333.85</v>
      </c>
    </row>
    <row r="8" spans="1:11" x14ac:dyDescent="0.3">
      <c r="A8" s="149" t="s">
        <v>79</v>
      </c>
      <c r="B8" s="8">
        <v>107.4</v>
      </c>
      <c r="C8" s="8">
        <v>33.83</v>
      </c>
      <c r="D8" s="8">
        <v>148.87</v>
      </c>
      <c r="E8" s="8">
        <v>46.29</v>
      </c>
      <c r="F8" s="8">
        <v>336.39</v>
      </c>
    </row>
    <row r="9" spans="1:11" x14ac:dyDescent="0.3">
      <c r="A9" s="149" t="s">
        <v>80</v>
      </c>
      <c r="B9" s="8">
        <v>127.35</v>
      </c>
      <c r="C9" s="8">
        <v>33.83</v>
      </c>
      <c r="D9" s="8">
        <v>122.49</v>
      </c>
      <c r="E9" s="8">
        <v>46.29</v>
      </c>
      <c r="F9" s="8">
        <v>329.96</v>
      </c>
    </row>
    <row r="10" spans="1:11" x14ac:dyDescent="0.3">
      <c r="A10" s="149" t="s">
        <v>81</v>
      </c>
      <c r="B10" s="8">
        <v>173.69</v>
      </c>
      <c r="C10" s="8">
        <v>33.83</v>
      </c>
      <c r="D10" s="8">
        <v>146.43</v>
      </c>
      <c r="E10" s="8">
        <v>46.29</v>
      </c>
      <c r="F10" s="8">
        <v>400.24</v>
      </c>
    </row>
    <row r="11" spans="1:11" x14ac:dyDescent="0.3">
      <c r="A11" s="149" t="s">
        <v>82</v>
      </c>
      <c r="B11" s="8">
        <v>81.209999999999994</v>
      </c>
      <c r="C11" s="8">
        <v>33.83</v>
      </c>
      <c r="D11" s="8">
        <v>168.15</v>
      </c>
      <c r="E11" s="8">
        <v>46.29</v>
      </c>
      <c r="F11" s="8">
        <v>329.48</v>
      </c>
    </row>
    <row r="12" spans="1:11" x14ac:dyDescent="0.3">
      <c r="A12" s="149" t="s">
        <v>555</v>
      </c>
      <c r="B12" s="132">
        <v>135.28</v>
      </c>
      <c r="C12" s="132">
        <v>33.83</v>
      </c>
      <c r="D12" s="132">
        <v>141.18</v>
      </c>
      <c r="E12" s="132">
        <v>46.29</v>
      </c>
      <c r="F12" s="132">
        <v>356.58</v>
      </c>
    </row>
    <row r="13" spans="1:11" x14ac:dyDescent="0.3">
      <c r="A13" s="149" t="s">
        <v>83</v>
      </c>
      <c r="B13" s="8">
        <v>112.91</v>
      </c>
      <c r="C13" s="8">
        <v>33.83</v>
      </c>
      <c r="D13" s="8">
        <v>115.11</v>
      </c>
      <c r="E13" s="8">
        <v>46.29</v>
      </c>
      <c r="F13" s="8">
        <v>308.14</v>
      </c>
    </row>
    <row r="14" spans="1:11" x14ac:dyDescent="0.3">
      <c r="A14" s="149" t="s">
        <v>84</v>
      </c>
      <c r="B14" s="8">
        <v>90.63</v>
      </c>
      <c r="C14" s="8">
        <v>33.83</v>
      </c>
      <c r="D14" s="8">
        <v>164.99</v>
      </c>
      <c r="E14" s="8">
        <v>46.29</v>
      </c>
      <c r="F14" s="8">
        <v>335.74</v>
      </c>
    </row>
    <row r="15" spans="1:11" x14ac:dyDescent="0.3">
      <c r="A15" s="149" t="s">
        <v>85</v>
      </c>
      <c r="B15" s="8">
        <v>166.69</v>
      </c>
      <c r="C15" s="8">
        <v>33.83</v>
      </c>
      <c r="D15" s="8">
        <v>140.57</v>
      </c>
      <c r="E15" s="8">
        <v>46.29</v>
      </c>
      <c r="F15" s="8">
        <v>387.38</v>
      </c>
    </row>
    <row r="16" spans="1:11" x14ac:dyDescent="0.3">
      <c r="A16" s="149" t="s">
        <v>86</v>
      </c>
      <c r="B16" s="8">
        <v>93.43</v>
      </c>
      <c r="C16" s="8">
        <v>33.83</v>
      </c>
      <c r="D16" s="8">
        <v>156.69999999999999</v>
      </c>
      <c r="E16" s="8">
        <v>46.29</v>
      </c>
      <c r="F16" s="8">
        <v>330.25</v>
      </c>
    </row>
    <row r="17" spans="1:6" x14ac:dyDescent="0.3">
      <c r="A17" s="149" t="s">
        <v>87</v>
      </c>
      <c r="B17" s="8">
        <v>92.86</v>
      </c>
      <c r="C17" s="8">
        <v>33.83</v>
      </c>
      <c r="D17" s="8">
        <v>144.37</v>
      </c>
      <c r="E17" s="8">
        <v>46.29</v>
      </c>
      <c r="F17" s="8">
        <v>317.35000000000002</v>
      </c>
    </row>
    <row r="18" spans="1:6" x14ac:dyDescent="0.3">
      <c r="A18" s="150" t="s">
        <v>554</v>
      </c>
      <c r="B18" s="132">
        <v>192.01</v>
      </c>
      <c r="C18" s="132">
        <v>33.83</v>
      </c>
      <c r="D18" s="132">
        <v>132.43</v>
      </c>
      <c r="E18" s="132">
        <v>46.29</v>
      </c>
      <c r="F18" s="132">
        <v>404.56</v>
      </c>
    </row>
    <row r="19" spans="1:6" x14ac:dyDescent="0.3">
      <c r="A19" s="151" t="s">
        <v>88</v>
      </c>
      <c r="B19" s="9">
        <v>121.22</v>
      </c>
      <c r="C19" s="9">
        <v>33.83</v>
      </c>
      <c r="D19" s="9">
        <v>146.15</v>
      </c>
      <c r="E19" s="9">
        <v>46.29</v>
      </c>
      <c r="F19" s="9">
        <v>347.49</v>
      </c>
    </row>
    <row r="20" spans="1:6" x14ac:dyDescent="0.3">
      <c r="A20" s="146"/>
      <c r="B20" s="146"/>
      <c r="C20" s="146"/>
      <c r="D20" s="146"/>
      <c r="E20" s="146"/>
    </row>
  </sheetData>
  <mergeCells count="1">
    <mergeCell ref="A2:F2"/>
  </mergeCells>
  <phoneticPr fontId="0" type="noConversion"/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S50"/>
  <sheetViews>
    <sheetView view="pageBreakPreview" topLeftCell="A40" zoomScale="60" workbookViewId="0">
      <selection activeCell="AL4" sqref="AL4"/>
    </sheetView>
  </sheetViews>
  <sheetFormatPr defaultColWidth="9.33203125" defaultRowHeight="16.5" x14ac:dyDescent="0.3"/>
  <cols>
    <col min="1" max="1" width="35.33203125" style="10" customWidth="1"/>
    <col min="2" max="2" width="15.5" style="10" customWidth="1"/>
    <col min="3" max="3" width="15.1640625" style="10" customWidth="1"/>
    <col min="4" max="4" width="16.33203125" style="10" customWidth="1"/>
    <col min="5" max="6" width="16.5" style="10" customWidth="1"/>
    <col min="7" max="7" width="5" style="10" customWidth="1"/>
    <col min="8" max="8" width="35.1640625" style="10" customWidth="1"/>
    <col min="9" max="9" width="17.5" style="10" customWidth="1"/>
    <col min="10" max="10" width="16.1640625" style="10" customWidth="1"/>
    <col min="11" max="11" width="20.5" style="10" customWidth="1"/>
    <col min="12" max="13" width="17.1640625" style="10" customWidth="1"/>
    <col min="14" max="14" width="6.1640625" style="10" customWidth="1"/>
    <col min="15" max="15" width="31.5" style="10" customWidth="1"/>
    <col min="16" max="17" width="16.1640625" style="10" customWidth="1"/>
    <col min="18" max="18" width="13.1640625" style="10" customWidth="1"/>
    <col min="19" max="19" width="13.5" style="10" customWidth="1"/>
    <col min="20" max="20" width="18.6640625" style="10" customWidth="1"/>
    <col min="21" max="21" width="5" style="10" customWidth="1"/>
    <col min="22" max="22" width="1.1640625" style="10" customWidth="1"/>
    <col min="23" max="23" width="33.6640625" style="10" customWidth="1"/>
    <col min="24" max="24" width="17" style="10" customWidth="1"/>
    <col min="25" max="25" width="17.1640625" style="10" customWidth="1"/>
    <col min="26" max="26" width="18.5" style="10" customWidth="1"/>
    <col min="27" max="28" width="16.33203125" style="10" customWidth="1"/>
    <col min="29" max="29" width="5.1640625" style="10" customWidth="1"/>
    <col min="30" max="30" width="34.1640625" style="10" customWidth="1"/>
    <col min="31" max="31" width="16.33203125" style="10" customWidth="1"/>
    <col min="32" max="32" width="13.6640625" style="10" customWidth="1"/>
    <col min="33" max="33" width="19.1640625" style="10" customWidth="1"/>
    <col min="34" max="34" width="18" style="10" customWidth="1"/>
    <col min="35" max="35" width="20.6640625" style="10" customWidth="1"/>
    <col min="36" max="37" width="11.33203125" style="10" customWidth="1"/>
    <col min="38" max="38" width="17.1640625" style="10" customWidth="1"/>
    <col min="39" max="264" width="11.1640625" style="10" customWidth="1"/>
    <col min="265" max="265" width="35.33203125" style="10" customWidth="1"/>
    <col min="266" max="266" width="11" style="10" customWidth="1"/>
    <col min="267" max="267" width="15.1640625" style="10" customWidth="1"/>
    <col min="268" max="268" width="16.33203125" style="10" customWidth="1"/>
    <col min="269" max="270" width="16.5" style="10" customWidth="1"/>
    <col min="271" max="271" width="5" style="10" customWidth="1"/>
    <col min="272" max="272" width="36.33203125" style="10" customWidth="1"/>
    <col min="273" max="273" width="14.6640625" style="10" customWidth="1"/>
    <col min="274" max="274" width="16.1640625" style="10" customWidth="1"/>
    <col min="275" max="275" width="20.5" style="10" customWidth="1"/>
    <col min="276" max="277" width="17.1640625" style="10" customWidth="1"/>
    <col min="278" max="278" width="5" style="10" customWidth="1"/>
    <col min="279" max="279" width="35.6640625" style="10" customWidth="1"/>
    <col min="280" max="280" width="17" style="10" customWidth="1"/>
    <col min="281" max="281" width="17.1640625" style="10" customWidth="1"/>
    <col min="282" max="282" width="18.5" style="10" customWidth="1"/>
    <col min="283" max="284" width="16.33203125" style="10" customWidth="1"/>
    <col min="285" max="285" width="5.1640625" style="10" customWidth="1"/>
    <col min="286" max="293" width="11.33203125" style="10" customWidth="1"/>
    <col min="294" max="294" width="17.1640625" style="10" customWidth="1"/>
    <col min="295" max="520" width="11.1640625" style="10" customWidth="1"/>
    <col min="521" max="521" width="35.33203125" style="10" customWidth="1"/>
    <col min="522" max="522" width="11" style="10" customWidth="1"/>
    <col min="523" max="523" width="15.1640625" style="10" customWidth="1"/>
    <col min="524" max="524" width="16.33203125" style="10" customWidth="1"/>
    <col min="525" max="526" width="16.5" style="10" customWidth="1"/>
    <col min="527" max="527" width="5" style="10" customWidth="1"/>
    <col min="528" max="528" width="36.33203125" style="10" customWidth="1"/>
    <col min="529" max="529" width="14.6640625" style="10" customWidth="1"/>
    <col min="530" max="530" width="16.1640625" style="10" customWidth="1"/>
    <col min="531" max="531" width="20.5" style="10" customWidth="1"/>
    <col min="532" max="533" width="17.1640625" style="10" customWidth="1"/>
    <col min="534" max="534" width="5" style="10" customWidth="1"/>
    <col min="535" max="535" width="35.6640625" style="10" customWidth="1"/>
    <col min="536" max="536" width="17" style="10" customWidth="1"/>
    <col min="537" max="537" width="17.1640625" style="10" customWidth="1"/>
    <col min="538" max="538" width="18.5" style="10" customWidth="1"/>
    <col min="539" max="540" width="16.33203125" style="10" customWidth="1"/>
    <col min="541" max="541" width="5.1640625" style="10" customWidth="1"/>
    <col min="542" max="549" width="11.33203125" style="10" customWidth="1"/>
    <col min="550" max="550" width="17.1640625" style="10" customWidth="1"/>
    <col min="551" max="776" width="11.1640625" style="10" customWidth="1"/>
    <col min="777" max="777" width="35.33203125" style="10" customWidth="1"/>
    <col min="778" max="778" width="11" style="10" customWidth="1"/>
    <col min="779" max="779" width="15.1640625" style="10" customWidth="1"/>
    <col min="780" max="780" width="16.33203125" style="10" customWidth="1"/>
    <col min="781" max="782" width="16.5" style="10" customWidth="1"/>
    <col min="783" max="783" width="5" style="10" customWidth="1"/>
    <col min="784" max="784" width="36.33203125" style="10" customWidth="1"/>
    <col min="785" max="785" width="14.6640625" style="10" customWidth="1"/>
    <col min="786" max="786" width="16.1640625" style="10" customWidth="1"/>
    <col min="787" max="787" width="20.5" style="10" customWidth="1"/>
    <col min="788" max="789" width="17.1640625" style="10" customWidth="1"/>
    <col min="790" max="790" width="5" style="10" customWidth="1"/>
    <col min="791" max="791" width="35.6640625" style="10" customWidth="1"/>
    <col min="792" max="792" width="17" style="10" customWidth="1"/>
    <col min="793" max="793" width="17.1640625" style="10" customWidth="1"/>
    <col min="794" max="794" width="18.5" style="10" customWidth="1"/>
    <col min="795" max="796" width="16.33203125" style="10" customWidth="1"/>
    <col min="797" max="797" width="5.1640625" style="10" customWidth="1"/>
    <col min="798" max="805" width="11.33203125" style="10" customWidth="1"/>
    <col min="806" max="806" width="17.1640625" style="10" customWidth="1"/>
    <col min="807" max="1033" width="11.1640625" style="10" customWidth="1"/>
    <col min="1034" max="16384" width="9.33203125" style="2"/>
  </cols>
  <sheetData>
    <row r="1" spans="1:35" x14ac:dyDescent="0.3">
      <c r="T1" s="11" t="s">
        <v>49</v>
      </c>
      <c r="AI1" s="11" t="s">
        <v>623</v>
      </c>
    </row>
    <row r="2" spans="1:35" ht="49.5" customHeight="1" x14ac:dyDescent="0.3">
      <c r="A2" s="203" t="s">
        <v>633</v>
      </c>
      <c r="B2" s="203"/>
      <c r="C2" s="203"/>
      <c r="D2" s="203"/>
      <c r="E2" s="203"/>
      <c r="F2" s="203"/>
      <c r="H2" s="203" t="s">
        <v>633</v>
      </c>
      <c r="I2" s="203"/>
      <c r="J2" s="203"/>
      <c r="K2" s="203"/>
      <c r="L2" s="203"/>
      <c r="M2" s="203"/>
      <c r="N2" s="12"/>
      <c r="O2" s="203" t="s">
        <v>634</v>
      </c>
      <c r="P2" s="203"/>
      <c r="Q2" s="203"/>
      <c r="R2" s="203"/>
      <c r="S2" s="203"/>
      <c r="T2" s="203"/>
      <c r="W2" s="203" t="s">
        <v>633</v>
      </c>
      <c r="X2" s="203"/>
      <c r="Y2" s="203"/>
      <c r="Z2" s="203"/>
      <c r="AA2" s="203"/>
      <c r="AB2" s="203"/>
      <c r="AD2" s="203" t="s">
        <v>635</v>
      </c>
      <c r="AE2" s="203"/>
      <c r="AF2" s="203"/>
      <c r="AG2" s="203"/>
      <c r="AH2" s="203"/>
      <c r="AI2" s="203"/>
    </row>
    <row r="3" spans="1:35" s="13" customFormat="1" x14ac:dyDescent="0.3">
      <c r="A3" s="204" t="s">
        <v>105</v>
      </c>
      <c r="B3" s="204"/>
      <c r="C3" s="204"/>
      <c r="D3" s="204"/>
      <c r="E3" s="204"/>
      <c r="F3" s="204"/>
      <c r="H3" s="204" t="s">
        <v>134</v>
      </c>
      <c r="I3" s="204"/>
      <c r="J3" s="204"/>
      <c r="K3" s="204"/>
      <c r="L3" s="204"/>
      <c r="M3" s="204"/>
      <c r="N3" s="14"/>
      <c r="O3" s="204" t="s">
        <v>260</v>
      </c>
      <c r="P3" s="204"/>
      <c r="Q3" s="204"/>
      <c r="R3" s="204"/>
      <c r="S3" s="204"/>
      <c r="T3" s="204"/>
      <c r="W3" s="204" t="s">
        <v>133</v>
      </c>
      <c r="X3" s="204"/>
      <c r="Y3" s="204"/>
      <c r="Z3" s="204"/>
      <c r="AA3" s="204"/>
      <c r="AB3" s="204"/>
      <c r="AD3" s="204" t="s">
        <v>259</v>
      </c>
      <c r="AE3" s="204"/>
      <c r="AF3" s="204"/>
      <c r="AG3" s="204"/>
      <c r="AH3" s="204"/>
      <c r="AI3" s="204"/>
    </row>
    <row r="4" spans="1:35" ht="153.75" customHeight="1" x14ac:dyDescent="0.3">
      <c r="A4" s="39" t="s">
        <v>106</v>
      </c>
      <c r="B4" s="203" t="s">
        <v>107</v>
      </c>
      <c r="C4" s="39" t="s">
        <v>108</v>
      </c>
      <c r="D4" s="39" t="s">
        <v>257</v>
      </c>
      <c r="E4" s="39" t="s">
        <v>109</v>
      </c>
      <c r="F4" s="39" t="s">
        <v>270</v>
      </c>
      <c r="H4" s="39" t="s">
        <v>106</v>
      </c>
      <c r="I4" s="203" t="s">
        <v>107</v>
      </c>
      <c r="J4" s="39" t="s">
        <v>110</v>
      </c>
      <c r="K4" s="39" t="s">
        <v>257</v>
      </c>
      <c r="L4" s="39" t="s">
        <v>109</v>
      </c>
      <c r="M4" s="39" t="s">
        <v>270</v>
      </c>
      <c r="N4" s="12"/>
      <c r="O4" s="39" t="s">
        <v>106</v>
      </c>
      <c r="P4" s="203" t="s">
        <v>107</v>
      </c>
      <c r="Q4" s="39" t="s">
        <v>163</v>
      </c>
      <c r="R4" s="39" t="s">
        <v>258</v>
      </c>
      <c r="S4" s="39" t="s">
        <v>109</v>
      </c>
      <c r="T4" s="39" t="s">
        <v>270</v>
      </c>
      <c r="W4" s="39" t="s">
        <v>106</v>
      </c>
      <c r="X4" s="203" t="s">
        <v>107</v>
      </c>
      <c r="Y4" s="39" t="s">
        <v>111</v>
      </c>
      <c r="Z4" s="39" t="s">
        <v>257</v>
      </c>
      <c r="AA4" s="39" t="s">
        <v>109</v>
      </c>
      <c r="AB4" s="39" t="s">
        <v>270</v>
      </c>
      <c r="AD4" s="39" t="s">
        <v>106</v>
      </c>
      <c r="AE4" s="203" t="s">
        <v>107</v>
      </c>
      <c r="AF4" s="39" t="s">
        <v>163</v>
      </c>
      <c r="AG4" s="39" t="s">
        <v>257</v>
      </c>
      <c r="AH4" s="39" t="s">
        <v>109</v>
      </c>
      <c r="AI4" s="39" t="s">
        <v>270</v>
      </c>
    </row>
    <row r="5" spans="1:35" ht="89.25" customHeight="1" x14ac:dyDescent="0.3">
      <c r="A5" s="15" t="s">
        <v>112</v>
      </c>
      <c r="B5" s="203"/>
      <c r="C5" s="16">
        <f>C6/B6+C7/B7+C8/B8+C9/B9+C10/B10+C11/B11+C12/B12+C13/B13+C14/B14+C15/B15</f>
        <v>227.41635349198128</v>
      </c>
      <c r="D5" s="16">
        <f>D6/B6+D7/B7+D8/B8+D9/B9+D10/B10+D11/B11+D12/B12+D13/B13+D14/B14+D15/B15</f>
        <v>304.05701547422331</v>
      </c>
      <c r="E5" s="16">
        <f t="shared" ref="E5:E29" si="0">C5-D5</f>
        <v>-76.640661982242023</v>
      </c>
      <c r="F5" s="16">
        <f t="shared" ref="F5:F10" si="1">C5*100/D5</f>
        <v>74.793983338056108</v>
      </c>
      <c r="H5" s="15" t="s">
        <v>112</v>
      </c>
      <c r="I5" s="203"/>
      <c r="J5" s="17">
        <v>91.094375420274744</v>
      </c>
      <c r="K5" s="16">
        <f>K6/I6+K7/I7+K8/I8+K9/I9+K10/I10+K11/I11+K12/I12+K13/I13+K14/I14+K15/I15</f>
        <v>304.05701547422331</v>
      </c>
      <c r="L5" s="16">
        <f t="shared" ref="L5:L29" si="2">J5-K5</f>
        <v>-212.96264005394858</v>
      </c>
      <c r="M5" s="16">
        <f t="shared" ref="M5:M10" si="3">J5*100/K5</f>
        <v>29.959636115680198</v>
      </c>
      <c r="N5" s="18"/>
      <c r="O5" s="15" t="s">
        <v>112</v>
      </c>
      <c r="P5" s="203"/>
      <c r="Q5" s="16">
        <v>0</v>
      </c>
      <c r="R5" s="16">
        <f>R6/P6+R7/P7+R8/P8+R9/P9+R10/P10+R11/P11+R12/P12+R13/P13+R14/P14+R15/P15</f>
        <v>304.05701547422331</v>
      </c>
      <c r="S5" s="16">
        <f t="shared" ref="S5" si="4">Q5-R5</f>
        <v>-304.05701547422331</v>
      </c>
      <c r="T5" s="16">
        <f>Q5*100/R5</f>
        <v>0</v>
      </c>
      <c r="W5" s="15" t="s">
        <v>112</v>
      </c>
      <c r="X5" s="203"/>
      <c r="Y5" s="16">
        <v>105.07197807170657</v>
      </c>
      <c r="Z5" s="16">
        <f>Z6/X6+Z7/X7+Z8/X8+Z9/X9+Z10/X10+Z11/X11+Z12/X12+Z13/X13+Z14/X14+Z15/X15</f>
        <v>304.05701547422331</v>
      </c>
      <c r="AA5" s="16">
        <f t="shared" ref="AA5:AA29" si="5">Y5-Z5</f>
        <v>-198.98503740251675</v>
      </c>
      <c r="AB5" s="16">
        <f>Y5*100/Z5</f>
        <v>34.556669546937037</v>
      </c>
      <c r="AD5" s="15" t="s">
        <v>112</v>
      </c>
      <c r="AE5" s="203"/>
      <c r="AF5" s="16">
        <v>31.25</v>
      </c>
      <c r="AG5" s="16">
        <f>AG6/AE6+AG7/AE7+AG8/AE8+AG9/AE9+AG10/AE10+AG11/AE11+AG12/AE12+AG13/AE13+AG14/AE14+AG15/AE15</f>
        <v>304.05701547422331</v>
      </c>
      <c r="AH5" s="16">
        <f>AF5-AG5</f>
        <v>-272.80701547422331</v>
      </c>
      <c r="AI5" s="16">
        <f>AF5*100/AG5</f>
        <v>10.277677675438884</v>
      </c>
    </row>
    <row r="6" spans="1:35" ht="33" x14ac:dyDescent="0.3">
      <c r="A6" s="19" t="s">
        <v>113</v>
      </c>
      <c r="B6" s="20">
        <v>6.4</v>
      </c>
      <c r="C6" s="21">
        <f>J6+Q6+Y6+AF6</f>
        <v>315.83333333333331</v>
      </c>
      <c r="D6" s="21">
        <v>450</v>
      </c>
      <c r="E6" s="21">
        <f t="shared" si="0"/>
        <v>-134.16666666666669</v>
      </c>
      <c r="F6" s="20">
        <f t="shared" si="1"/>
        <v>70.185185185185176</v>
      </c>
      <c r="H6" s="19" t="s">
        <v>113</v>
      </c>
      <c r="I6" s="20">
        <v>6.4</v>
      </c>
      <c r="J6" s="22">
        <v>115.83333333333333</v>
      </c>
      <c r="K6" s="21">
        <f t="shared" ref="K6:K15" si="6">Z6</f>
        <v>450</v>
      </c>
      <c r="L6" s="21">
        <f t="shared" si="2"/>
        <v>-334.16666666666669</v>
      </c>
      <c r="M6" s="20">
        <f t="shared" si="3"/>
        <v>25.740740740740737</v>
      </c>
      <c r="N6" s="23"/>
      <c r="O6" s="19" t="s">
        <v>113</v>
      </c>
      <c r="P6" s="20">
        <v>6.4</v>
      </c>
      <c r="Q6" s="22">
        <v>0</v>
      </c>
      <c r="R6" s="21">
        <f t="shared" ref="R6:R15" si="7">AG6</f>
        <v>450</v>
      </c>
      <c r="S6" s="21">
        <f>Q6-R6</f>
        <v>-450</v>
      </c>
      <c r="T6" s="20">
        <f t="shared" ref="T6:T10" si="8">Q6*100/R6</f>
        <v>0</v>
      </c>
      <c r="W6" s="19" t="s">
        <v>113</v>
      </c>
      <c r="X6" s="20">
        <v>6.4</v>
      </c>
      <c r="Y6" s="22">
        <v>0</v>
      </c>
      <c r="Z6" s="21">
        <f t="shared" ref="Z6:Z15" si="9">D6</f>
        <v>450</v>
      </c>
      <c r="AA6" s="21">
        <f>Y6-Z6</f>
        <v>-450</v>
      </c>
      <c r="AB6" s="20">
        <f t="shared" ref="AB6:AB10" si="10">Y6*100/Z6</f>
        <v>0</v>
      </c>
      <c r="AD6" s="19" t="s">
        <v>113</v>
      </c>
      <c r="AE6" s="20">
        <v>6.4</v>
      </c>
      <c r="AF6" s="22">
        <v>200</v>
      </c>
      <c r="AG6" s="21">
        <f t="shared" ref="AG6:AG15" si="11">K6</f>
        <v>450</v>
      </c>
      <c r="AH6" s="21">
        <f>AF6-AG6</f>
        <v>-250</v>
      </c>
      <c r="AI6" s="20">
        <f t="shared" ref="AI6:AI40" si="12">AF6*100/AG6</f>
        <v>44.444444444444443</v>
      </c>
    </row>
    <row r="7" spans="1:35" x14ac:dyDescent="0.3">
      <c r="A7" s="19" t="s">
        <v>99</v>
      </c>
      <c r="B7" s="20">
        <v>1.07</v>
      </c>
      <c r="C7" s="21">
        <f t="shared" ref="C7:C14" si="13">J7+Q7+Y7+AF7</f>
        <v>23.583333333333332</v>
      </c>
      <c r="D7" s="21">
        <v>50</v>
      </c>
      <c r="E7" s="21">
        <f t="shared" si="0"/>
        <v>-26.416666666666668</v>
      </c>
      <c r="F7" s="20">
        <f t="shared" si="1"/>
        <v>47.166666666666657</v>
      </c>
      <c r="H7" s="19" t="s">
        <v>99</v>
      </c>
      <c r="I7" s="20">
        <v>1.07</v>
      </c>
      <c r="J7" s="22">
        <v>23.583333333333332</v>
      </c>
      <c r="K7" s="21">
        <f t="shared" si="6"/>
        <v>50</v>
      </c>
      <c r="L7" s="21">
        <f t="shared" si="2"/>
        <v>-26.416666666666668</v>
      </c>
      <c r="M7" s="20">
        <f t="shared" si="3"/>
        <v>47.166666666666657</v>
      </c>
      <c r="N7" s="23"/>
      <c r="O7" s="19" t="s">
        <v>99</v>
      </c>
      <c r="P7" s="20">
        <v>1.07</v>
      </c>
      <c r="Q7" s="22">
        <v>0</v>
      </c>
      <c r="R7" s="21">
        <f t="shared" si="7"/>
        <v>50</v>
      </c>
      <c r="S7" s="21">
        <f>Q7-R7</f>
        <v>-50</v>
      </c>
      <c r="T7" s="20">
        <f t="shared" si="8"/>
        <v>0</v>
      </c>
      <c r="W7" s="19" t="s">
        <v>99</v>
      </c>
      <c r="X7" s="20">
        <v>1.07</v>
      </c>
      <c r="Y7" s="22">
        <v>0</v>
      </c>
      <c r="Z7" s="21">
        <f t="shared" si="9"/>
        <v>50</v>
      </c>
      <c r="AA7" s="21">
        <f>Y7-Z7</f>
        <v>-50</v>
      </c>
      <c r="AB7" s="20">
        <f t="shared" si="10"/>
        <v>0</v>
      </c>
      <c r="AD7" s="19" t="s">
        <v>99</v>
      </c>
      <c r="AE7" s="20">
        <v>1.07</v>
      </c>
      <c r="AF7" s="22">
        <v>0</v>
      </c>
      <c r="AG7" s="21">
        <f t="shared" si="11"/>
        <v>50</v>
      </c>
      <c r="AH7" s="21">
        <f t="shared" ref="AH7:AH15" si="14">AF7-AG7</f>
        <v>-50</v>
      </c>
      <c r="AI7" s="20">
        <f t="shared" si="12"/>
        <v>0</v>
      </c>
    </row>
    <row r="8" spans="1:35" x14ac:dyDescent="0.3">
      <c r="A8" s="19" t="s">
        <v>93</v>
      </c>
      <c r="B8" s="20">
        <v>7</v>
      </c>
      <c r="C8" s="21">
        <f t="shared" si="13"/>
        <v>8.3333333333333339</v>
      </c>
      <c r="D8" s="21">
        <v>10</v>
      </c>
      <c r="E8" s="21">
        <f t="shared" si="0"/>
        <v>-1.6666666666666661</v>
      </c>
      <c r="F8" s="20">
        <f t="shared" si="1"/>
        <v>83.333333333333343</v>
      </c>
      <c r="H8" s="19" t="s">
        <v>93</v>
      </c>
      <c r="I8" s="20">
        <v>7</v>
      </c>
      <c r="J8" s="22">
        <v>0.25</v>
      </c>
      <c r="K8" s="21">
        <f t="shared" si="6"/>
        <v>10</v>
      </c>
      <c r="L8" s="21">
        <f t="shared" si="2"/>
        <v>-9.75</v>
      </c>
      <c r="M8" s="20">
        <f t="shared" si="3"/>
        <v>2.5</v>
      </c>
      <c r="N8" s="23"/>
      <c r="O8" s="19" t="s">
        <v>93</v>
      </c>
      <c r="P8" s="20">
        <v>7</v>
      </c>
      <c r="Q8" s="22">
        <v>0</v>
      </c>
      <c r="R8" s="21">
        <f t="shared" si="7"/>
        <v>10</v>
      </c>
      <c r="S8" s="21">
        <f t="shared" ref="S8:S15" si="15">Q8-R8</f>
        <v>-10</v>
      </c>
      <c r="T8" s="20">
        <f t="shared" si="8"/>
        <v>0</v>
      </c>
      <c r="W8" s="19" t="s">
        <v>93</v>
      </c>
      <c r="X8" s="20">
        <v>7</v>
      </c>
      <c r="Y8" s="22">
        <v>8.0833333333333339</v>
      </c>
      <c r="Z8" s="21">
        <f t="shared" si="9"/>
        <v>10</v>
      </c>
      <c r="AA8" s="21">
        <f t="shared" si="5"/>
        <v>-1.9166666666666661</v>
      </c>
      <c r="AB8" s="20">
        <f t="shared" si="10"/>
        <v>80.833333333333343</v>
      </c>
      <c r="AD8" s="19" t="s">
        <v>93</v>
      </c>
      <c r="AE8" s="20">
        <v>7</v>
      </c>
      <c r="AF8" s="22">
        <v>0</v>
      </c>
      <c r="AG8" s="21">
        <f t="shared" si="11"/>
        <v>10</v>
      </c>
      <c r="AH8" s="21">
        <f t="shared" si="14"/>
        <v>-10</v>
      </c>
      <c r="AI8" s="20">
        <f t="shared" si="12"/>
        <v>0</v>
      </c>
    </row>
    <row r="9" spans="1:35" x14ac:dyDescent="0.3">
      <c r="A9" s="19" t="s">
        <v>114</v>
      </c>
      <c r="B9" s="20">
        <v>0.66</v>
      </c>
      <c r="C9" s="21">
        <f t="shared" si="13"/>
        <v>6.25</v>
      </c>
      <c r="D9" s="21">
        <v>6</v>
      </c>
      <c r="E9" s="21">
        <f t="shared" si="0"/>
        <v>0.25</v>
      </c>
      <c r="F9" s="20">
        <f t="shared" si="1"/>
        <v>104.16666666666667</v>
      </c>
      <c r="H9" s="19" t="s">
        <v>114</v>
      </c>
      <c r="I9" s="20">
        <v>0.66</v>
      </c>
      <c r="J9" s="22">
        <v>6.25</v>
      </c>
      <c r="K9" s="21">
        <f t="shared" si="6"/>
        <v>6</v>
      </c>
      <c r="L9" s="21">
        <f t="shared" si="2"/>
        <v>0.25</v>
      </c>
      <c r="M9" s="20">
        <f t="shared" si="3"/>
        <v>104.16666666666667</v>
      </c>
      <c r="N9" s="23"/>
      <c r="O9" s="19" t="s">
        <v>114</v>
      </c>
      <c r="P9" s="20">
        <v>0.66</v>
      </c>
      <c r="Q9" s="22">
        <v>0</v>
      </c>
      <c r="R9" s="21">
        <f t="shared" si="7"/>
        <v>6</v>
      </c>
      <c r="S9" s="21">
        <f t="shared" si="15"/>
        <v>-6</v>
      </c>
      <c r="T9" s="20">
        <f t="shared" si="8"/>
        <v>0</v>
      </c>
      <c r="W9" s="19" t="s">
        <v>114</v>
      </c>
      <c r="X9" s="20">
        <v>0.66</v>
      </c>
      <c r="Y9" s="22">
        <v>0</v>
      </c>
      <c r="Z9" s="21">
        <f t="shared" si="9"/>
        <v>6</v>
      </c>
      <c r="AA9" s="21">
        <f t="shared" si="5"/>
        <v>-6</v>
      </c>
      <c r="AB9" s="20">
        <f t="shared" si="10"/>
        <v>0</v>
      </c>
      <c r="AD9" s="19" t="s">
        <v>114</v>
      </c>
      <c r="AE9" s="20">
        <v>0.66</v>
      </c>
      <c r="AF9" s="22">
        <v>0</v>
      </c>
      <c r="AG9" s="21">
        <f t="shared" si="11"/>
        <v>6</v>
      </c>
      <c r="AH9" s="21">
        <f t="shared" si="14"/>
        <v>-6</v>
      </c>
      <c r="AI9" s="20">
        <f t="shared" si="12"/>
        <v>0</v>
      </c>
    </row>
    <row r="10" spans="1:35" x14ac:dyDescent="0.3">
      <c r="A10" s="19" t="s">
        <v>95</v>
      </c>
      <c r="B10" s="20">
        <v>1</v>
      </c>
      <c r="C10" s="21">
        <f t="shared" si="13"/>
        <v>45.916666666666664</v>
      </c>
      <c r="D10" s="21">
        <v>75</v>
      </c>
      <c r="E10" s="21">
        <f t="shared" si="0"/>
        <v>-29.083333333333336</v>
      </c>
      <c r="F10" s="20">
        <f t="shared" si="1"/>
        <v>61.222222222222214</v>
      </c>
      <c r="H10" s="19" t="s">
        <v>95</v>
      </c>
      <c r="I10" s="20">
        <v>1</v>
      </c>
      <c r="J10" s="22">
        <v>6.416666666666667</v>
      </c>
      <c r="K10" s="21">
        <f t="shared" si="6"/>
        <v>75</v>
      </c>
      <c r="L10" s="21">
        <f t="shared" si="2"/>
        <v>-68.583333333333329</v>
      </c>
      <c r="M10" s="20">
        <f t="shared" si="3"/>
        <v>8.5555555555555571</v>
      </c>
      <c r="N10" s="23"/>
      <c r="O10" s="19" t="s">
        <v>95</v>
      </c>
      <c r="P10" s="20">
        <v>1</v>
      </c>
      <c r="Q10" s="22">
        <v>0</v>
      </c>
      <c r="R10" s="21">
        <f t="shared" si="7"/>
        <v>75</v>
      </c>
      <c r="S10" s="21">
        <f t="shared" si="15"/>
        <v>-75</v>
      </c>
      <c r="T10" s="20">
        <f t="shared" si="8"/>
        <v>0</v>
      </c>
      <c r="W10" s="19" t="s">
        <v>95</v>
      </c>
      <c r="X10" s="20">
        <v>1</v>
      </c>
      <c r="Y10" s="22">
        <v>39.5</v>
      </c>
      <c r="Z10" s="21">
        <f t="shared" si="9"/>
        <v>75</v>
      </c>
      <c r="AA10" s="21">
        <f t="shared" si="5"/>
        <v>-35.5</v>
      </c>
      <c r="AB10" s="20">
        <f t="shared" si="10"/>
        <v>52.666666666666664</v>
      </c>
      <c r="AD10" s="19" t="s">
        <v>95</v>
      </c>
      <c r="AE10" s="20">
        <v>1</v>
      </c>
      <c r="AF10" s="22">
        <v>0</v>
      </c>
      <c r="AG10" s="21">
        <f t="shared" si="11"/>
        <v>75</v>
      </c>
      <c r="AH10" s="21">
        <f t="shared" si="14"/>
        <v>-75</v>
      </c>
      <c r="AI10" s="20">
        <f t="shared" si="12"/>
        <v>0</v>
      </c>
    </row>
    <row r="11" spans="1:35" x14ac:dyDescent="0.3">
      <c r="A11" s="19" t="s">
        <v>103</v>
      </c>
      <c r="B11" s="20">
        <v>1.1599999999999999</v>
      </c>
      <c r="C11" s="21">
        <f t="shared" si="13"/>
        <v>18.5</v>
      </c>
      <c r="D11" s="21">
        <v>0</v>
      </c>
      <c r="E11" s="21">
        <f t="shared" si="0"/>
        <v>18.5</v>
      </c>
      <c r="F11" s="20"/>
      <c r="H11" s="19" t="s">
        <v>103</v>
      </c>
      <c r="I11" s="20">
        <v>1.1599999999999999</v>
      </c>
      <c r="J11" s="22">
        <v>6.666666666666667</v>
      </c>
      <c r="K11" s="21">
        <f t="shared" si="6"/>
        <v>0</v>
      </c>
      <c r="L11" s="21">
        <f t="shared" si="2"/>
        <v>6.666666666666667</v>
      </c>
      <c r="M11" s="20"/>
      <c r="N11" s="23"/>
      <c r="O11" s="19" t="s">
        <v>103</v>
      </c>
      <c r="P11" s="20">
        <v>1.1599999999999999</v>
      </c>
      <c r="Q11" s="22">
        <v>0</v>
      </c>
      <c r="R11" s="21">
        <f t="shared" si="7"/>
        <v>0</v>
      </c>
      <c r="S11" s="21">
        <f t="shared" si="15"/>
        <v>0</v>
      </c>
      <c r="T11" s="20">
        <v>0</v>
      </c>
      <c r="W11" s="19" t="s">
        <v>103</v>
      </c>
      <c r="X11" s="20">
        <v>1.1599999999999999</v>
      </c>
      <c r="Y11" s="22">
        <v>11.833333333333334</v>
      </c>
      <c r="Z11" s="21">
        <f t="shared" si="9"/>
        <v>0</v>
      </c>
      <c r="AA11" s="21">
        <f t="shared" si="5"/>
        <v>11.833333333333334</v>
      </c>
      <c r="AB11" s="20">
        <v>0</v>
      </c>
      <c r="AD11" s="19" t="s">
        <v>103</v>
      </c>
      <c r="AE11" s="20">
        <v>1.1599999999999999</v>
      </c>
      <c r="AF11" s="22">
        <v>0</v>
      </c>
      <c r="AG11" s="21">
        <f t="shared" si="11"/>
        <v>0</v>
      </c>
      <c r="AH11" s="21">
        <f t="shared" si="14"/>
        <v>0</v>
      </c>
      <c r="AI11" s="20">
        <v>0</v>
      </c>
    </row>
    <row r="12" spans="1:35" x14ac:dyDescent="0.3">
      <c r="A12" s="19" t="s">
        <v>98</v>
      </c>
      <c r="B12" s="20">
        <v>0.8</v>
      </c>
      <c r="C12" s="21">
        <f t="shared" si="13"/>
        <v>0</v>
      </c>
      <c r="D12" s="21">
        <v>0</v>
      </c>
      <c r="E12" s="21">
        <f t="shared" si="0"/>
        <v>0</v>
      </c>
      <c r="F12" s="20"/>
      <c r="H12" s="19" t="s">
        <v>98</v>
      </c>
      <c r="I12" s="20">
        <v>0.8</v>
      </c>
      <c r="J12" s="22">
        <v>0</v>
      </c>
      <c r="K12" s="21">
        <f t="shared" si="6"/>
        <v>0</v>
      </c>
      <c r="L12" s="21">
        <f t="shared" si="2"/>
        <v>0</v>
      </c>
      <c r="M12" s="20"/>
      <c r="N12" s="23"/>
      <c r="O12" s="19" t="s">
        <v>98</v>
      </c>
      <c r="P12" s="20">
        <v>0.8</v>
      </c>
      <c r="Q12" s="22">
        <v>0</v>
      </c>
      <c r="R12" s="21">
        <f t="shared" si="7"/>
        <v>0</v>
      </c>
      <c r="S12" s="21">
        <f t="shared" si="15"/>
        <v>0</v>
      </c>
      <c r="T12" s="20"/>
      <c r="W12" s="19" t="s">
        <v>98</v>
      </c>
      <c r="X12" s="20">
        <v>0.8</v>
      </c>
      <c r="Y12" s="22">
        <v>0</v>
      </c>
      <c r="Z12" s="21">
        <f t="shared" si="9"/>
        <v>0</v>
      </c>
      <c r="AA12" s="21">
        <f t="shared" si="5"/>
        <v>0</v>
      </c>
      <c r="AB12" s="20"/>
      <c r="AD12" s="19" t="s">
        <v>98</v>
      </c>
      <c r="AE12" s="20">
        <v>0.8</v>
      </c>
      <c r="AF12" s="22">
        <v>0</v>
      </c>
      <c r="AG12" s="21">
        <f t="shared" si="11"/>
        <v>0</v>
      </c>
      <c r="AH12" s="21">
        <f t="shared" si="14"/>
        <v>0</v>
      </c>
      <c r="AI12" s="20"/>
    </row>
    <row r="13" spans="1:35" x14ac:dyDescent="0.3">
      <c r="A13" s="19" t="s">
        <v>115</v>
      </c>
      <c r="B13" s="20">
        <v>1.27</v>
      </c>
      <c r="C13" s="21">
        <f t="shared" si="13"/>
        <v>35.06333333333334</v>
      </c>
      <c r="D13" s="21">
        <v>40</v>
      </c>
      <c r="E13" s="21">
        <f t="shared" si="0"/>
        <v>-4.9366666666666603</v>
      </c>
      <c r="F13" s="20">
        <f t="shared" ref="F13:F22" si="16">C13*100/D13</f>
        <v>87.658333333333346</v>
      </c>
      <c r="H13" s="19" t="s">
        <v>115</v>
      </c>
      <c r="I13" s="20">
        <v>1.27</v>
      </c>
      <c r="J13" s="22">
        <v>0</v>
      </c>
      <c r="K13" s="21">
        <v>40</v>
      </c>
      <c r="L13" s="21">
        <f t="shared" si="2"/>
        <v>-40</v>
      </c>
      <c r="M13" s="20">
        <f t="shared" ref="M13:M22" si="17">J13*100/K13</f>
        <v>0</v>
      </c>
      <c r="N13" s="23"/>
      <c r="O13" s="19" t="s">
        <v>115</v>
      </c>
      <c r="P13" s="20">
        <v>1.27</v>
      </c>
      <c r="Q13" s="22">
        <v>0</v>
      </c>
      <c r="R13" s="21">
        <f t="shared" si="7"/>
        <v>40</v>
      </c>
      <c r="S13" s="21">
        <f t="shared" si="15"/>
        <v>-40</v>
      </c>
      <c r="T13" s="20">
        <f t="shared" ref="T13:T22" si="18">Q13*100/R13</f>
        <v>0</v>
      </c>
      <c r="W13" s="19" t="s">
        <v>115</v>
      </c>
      <c r="X13" s="20">
        <v>1.27</v>
      </c>
      <c r="Y13" s="22">
        <v>35.06333333333334</v>
      </c>
      <c r="Z13" s="21">
        <f t="shared" si="9"/>
        <v>40</v>
      </c>
      <c r="AA13" s="21">
        <f t="shared" si="5"/>
        <v>-4.9366666666666603</v>
      </c>
      <c r="AB13" s="20">
        <f t="shared" ref="AB13:AB22" si="19">Y13*100/Z13</f>
        <v>87.658333333333346</v>
      </c>
      <c r="AD13" s="19" t="s">
        <v>115</v>
      </c>
      <c r="AE13" s="20">
        <v>1.27</v>
      </c>
      <c r="AF13" s="22">
        <v>0</v>
      </c>
      <c r="AG13" s="21">
        <f t="shared" si="11"/>
        <v>40</v>
      </c>
      <c r="AH13" s="21">
        <f t="shared" si="14"/>
        <v>-40</v>
      </c>
      <c r="AI13" s="20">
        <f t="shared" si="12"/>
        <v>0</v>
      </c>
    </row>
    <row r="14" spans="1:35" ht="66" customHeight="1" x14ac:dyDescent="0.3">
      <c r="A14" s="19" t="s">
        <v>116</v>
      </c>
      <c r="B14" s="20">
        <v>1.4</v>
      </c>
      <c r="C14" s="21">
        <f t="shared" si="13"/>
        <v>47.083333333333336</v>
      </c>
      <c r="D14" s="21">
        <v>58</v>
      </c>
      <c r="E14" s="21">
        <f t="shared" si="0"/>
        <v>-10.916666666666664</v>
      </c>
      <c r="F14" s="20">
        <f t="shared" si="16"/>
        <v>81.178160919540247</v>
      </c>
      <c r="H14" s="19" t="s">
        <v>116</v>
      </c>
      <c r="I14" s="20">
        <v>1.4</v>
      </c>
      <c r="J14" s="22">
        <v>9.8333333333333339</v>
      </c>
      <c r="K14" s="21">
        <f t="shared" si="6"/>
        <v>58</v>
      </c>
      <c r="L14" s="21">
        <f t="shared" si="2"/>
        <v>-48.166666666666664</v>
      </c>
      <c r="M14" s="20">
        <f t="shared" si="17"/>
        <v>16.954022988505749</v>
      </c>
      <c r="N14" s="23"/>
      <c r="O14" s="19" t="s">
        <v>116</v>
      </c>
      <c r="P14" s="20">
        <v>1.4</v>
      </c>
      <c r="Q14" s="22">
        <v>0</v>
      </c>
      <c r="R14" s="21">
        <f t="shared" si="7"/>
        <v>58</v>
      </c>
      <c r="S14" s="21">
        <f t="shared" si="15"/>
        <v>-58</v>
      </c>
      <c r="T14" s="20">
        <f t="shared" si="18"/>
        <v>0</v>
      </c>
      <c r="W14" s="19" t="s">
        <v>116</v>
      </c>
      <c r="X14" s="20">
        <v>1.4</v>
      </c>
      <c r="Y14" s="22">
        <v>37.25</v>
      </c>
      <c r="Z14" s="21">
        <f t="shared" si="9"/>
        <v>58</v>
      </c>
      <c r="AA14" s="21">
        <v>0</v>
      </c>
      <c r="AB14" s="20">
        <f t="shared" si="19"/>
        <v>64.224137931034477</v>
      </c>
      <c r="AD14" s="19" t="s">
        <v>116</v>
      </c>
      <c r="AE14" s="20">
        <v>1.4</v>
      </c>
      <c r="AF14" s="22">
        <v>0</v>
      </c>
      <c r="AG14" s="21">
        <f t="shared" si="11"/>
        <v>58</v>
      </c>
      <c r="AH14" s="21">
        <f t="shared" si="14"/>
        <v>-58</v>
      </c>
      <c r="AI14" s="20">
        <f t="shared" si="12"/>
        <v>0</v>
      </c>
    </row>
    <row r="15" spans="1:35" ht="33" x14ac:dyDescent="0.3">
      <c r="A15" s="19" t="s">
        <v>117</v>
      </c>
      <c r="B15" s="20">
        <v>1.4</v>
      </c>
      <c r="C15" s="21">
        <f>J15+Q15+Y15+AF15</f>
        <v>31.166666666666668</v>
      </c>
      <c r="D15" s="21">
        <v>40</v>
      </c>
      <c r="E15" s="21">
        <f t="shared" si="0"/>
        <v>-8.8333333333333321</v>
      </c>
      <c r="F15" s="20">
        <f t="shared" si="16"/>
        <v>77.916666666666671</v>
      </c>
      <c r="H15" s="19" t="s">
        <v>117</v>
      </c>
      <c r="I15" s="20">
        <v>1.4</v>
      </c>
      <c r="J15" s="22">
        <v>31.166666666666668</v>
      </c>
      <c r="K15" s="21">
        <f t="shared" si="6"/>
        <v>40</v>
      </c>
      <c r="L15" s="21">
        <f t="shared" si="2"/>
        <v>-8.8333333333333321</v>
      </c>
      <c r="M15" s="20">
        <f t="shared" si="17"/>
        <v>77.916666666666671</v>
      </c>
      <c r="N15" s="23"/>
      <c r="O15" s="19" t="s">
        <v>117</v>
      </c>
      <c r="P15" s="20">
        <v>1.4</v>
      </c>
      <c r="Q15" s="22">
        <v>0</v>
      </c>
      <c r="R15" s="21">
        <f t="shared" si="7"/>
        <v>40</v>
      </c>
      <c r="S15" s="21">
        <f t="shared" si="15"/>
        <v>-40</v>
      </c>
      <c r="T15" s="20">
        <f t="shared" si="18"/>
        <v>0</v>
      </c>
      <c r="W15" s="19" t="s">
        <v>117</v>
      </c>
      <c r="X15" s="20">
        <v>1.4</v>
      </c>
      <c r="Y15" s="22">
        <v>0</v>
      </c>
      <c r="Z15" s="21">
        <f t="shared" si="9"/>
        <v>40</v>
      </c>
      <c r="AA15" s="21">
        <f t="shared" si="5"/>
        <v>-40</v>
      </c>
      <c r="AB15" s="20">
        <f t="shared" si="19"/>
        <v>0</v>
      </c>
      <c r="AD15" s="19" t="s">
        <v>117</v>
      </c>
      <c r="AE15" s="20">
        <v>1.4</v>
      </c>
      <c r="AF15" s="22">
        <v>0</v>
      </c>
      <c r="AG15" s="21">
        <f t="shared" si="11"/>
        <v>40</v>
      </c>
      <c r="AH15" s="21">
        <f t="shared" si="14"/>
        <v>-40</v>
      </c>
      <c r="AI15" s="20">
        <f t="shared" si="12"/>
        <v>0</v>
      </c>
    </row>
    <row r="16" spans="1:35" x14ac:dyDescent="0.3">
      <c r="A16" s="15" t="s">
        <v>118</v>
      </c>
      <c r="B16" s="16"/>
      <c r="C16" s="24">
        <f>C17/B17+C18/B18</f>
        <v>204.83024691358025</v>
      </c>
      <c r="D16" s="24">
        <v>291</v>
      </c>
      <c r="E16" s="24">
        <f t="shared" si="0"/>
        <v>-86.169753086419746</v>
      </c>
      <c r="F16" s="16">
        <f t="shared" si="16"/>
        <v>70.388401001230335</v>
      </c>
      <c r="H16" s="15" t="s">
        <v>118</v>
      </c>
      <c r="I16" s="16"/>
      <c r="J16" s="17">
        <v>22.237654320987652</v>
      </c>
      <c r="K16" s="24">
        <f>K17/I17+K18/I18</f>
        <v>305.51851851851848</v>
      </c>
      <c r="L16" s="24">
        <f t="shared" si="2"/>
        <v>-283.28086419753083</v>
      </c>
      <c r="M16" s="16">
        <f t="shared" si="17"/>
        <v>7.2786600396007604</v>
      </c>
      <c r="N16" s="18"/>
      <c r="O16" s="15" t="s">
        <v>118</v>
      </c>
      <c r="P16" s="16"/>
      <c r="Q16" s="24">
        <v>0</v>
      </c>
      <c r="R16" s="24">
        <f>R17/P17+R18/P18</f>
        <v>305.51851851851848</v>
      </c>
      <c r="S16" s="24">
        <f>Q16-R16</f>
        <v>-305.51851851851848</v>
      </c>
      <c r="T16" s="16">
        <f t="shared" si="18"/>
        <v>0</v>
      </c>
      <c r="W16" s="15" t="s">
        <v>118</v>
      </c>
      <c r="X16" s="16"/>
      <c r="Y16" s="24">
        <v>182.59259259259261</v>
      </c>
      <c r="Z16" s="24">
        <f>Z17/X17+Z18/X18</f>
        <v>305.51851851851848</v>
      </c>
      <c r="AA16" s="24">
        <f>Y16-Z16</f>
        <v>-122.92592592592587</v>
      </c>
      <c r="AB16" s="16">
        <f t="shared" si="19"/>
        <v>59.76481997817919</v>
      </c>
      <c r="AD16" s="15" t="s">
        <v>118</v>
      </c>
      <c r="AE16" s="16"/>
      <c r="AF16" s="24">
        <v>0</v>
      </c>
      <c r="AG16" s="24">
        <f>AG17/AE17+AG18/AE18</f>
        <v>305.51851851851848</v>
      </c>
      <c r="AH16" s="24">
        <f>AF16-AG16</f>
        <v>-305.51851851851848</v>
      </c>
      <c r="AI16" s="16">
        <f t="shared" si="12"/>
        <v>0</v>
      </c>
    </row>
    <row r="17" spans="1:35" ht="82.5" customHeight="1" x14ac:dyDescent="0.3">
      <c r="A17" s="19" t="s">
        <v>119</v>
      </c>
      <c r="B17" s="20">
        <v>1</v>
      </c>
      <c r="C17" s="21">
        <f>J17+Q17+Y17+AF17</f>
        <v>129.58333333333334</v>
      </c>
      <c r="D17" s="21">
        <v>187</v>
      </c>
      <c r="E17" s="21">
        <f t="shared" si="0"/>
        <v>-57.416666666666657</v>
      </c>
      <c r="F17" s="20">
        <f t="shared" si="16"/>
        <v>69.29590017825312</v>
      </c>
      <c r="H17" s="19" t="s">
        <v>119</v>
      </c>
      <c r="I17" s="20">
        <v>1</v>
      </c>
      <c r="J17" s="22">
        <v>10.416666666666666</v>
      </c>
      <c r="K17" s="21">
        <f>Z17</f>
        <v>187</v>
      </c>
      <c r="L17" s="21">
        <f t="shared" si="2"/>
        <v>-176.58333333333334</v>
      </c>
      <c r="M17" s="20">
        <f t="shared" si="17"/>
        <v>5.5704099821746871</v>
      </c>
      <c r="N17" s="23"/>
      <c r="O17" s="19" t="s">
        <v>119</v>
      </c>
      <c r="P17" s="20">
        <v>1</v>
      </c>
      <c r="Q17" s="22">
        <v>0</v>
      </c>
      <c r="R17" s="21">
        <f>AG17</f>
        <v>187</v>
      </c>
      <c r="S17" s="21">
        <f t="shared" ref="S17:S29" si="20">Q17-R17</f>
        <v>-187</v>
      </c>
      <c r="T17" s="20">
        <f t="shared" si="18"/>
        <v>0</v>
      </c>
      <c r="W17" s="19" t="s">
        <v>119</v>
      </c>
      <c r="X17" s="20">
        <v>1</v>
      </c>
      <c r="Y17" s="22">
        <v>119.16666666666667</v>
      </c>
      <c r="Z17" s="21">
        <f>D17</f>
        <v>187</v>
      </c>
      <c r="AA17" s="21">
        <f t="shared" si="5"/>
        <v>-67.833333333333329</v>
      </c>
      <c r="AB17" s="20">
        <f t="shared" si="19"/>
        <v>63.725490196078439</v>
      </c>
      <c r="AD17" s="19" t="s">
        <v>119</v>
      </c>
      <c r="AE17" s="20">
        <v>1</v>
      </c>
      <c r="AF17" s="22">
        <v>0</v>
      </c>
      <c r="AG17" s="21">
        <f>K17</f>
        <v>187</v>
      </c>
      <c r="AH17" s="21">
        <f>AF17-AG17</f>
        <v>-187</v>
      </c>
      <c r="AI17" s="20">
        <f t="shared" si="12"/>
        <v>0</v>
      </c>
    </row>
    <row r="18" spans="1:35" x14ac:dyDescent="0.3">
      <c r="A18" s="19" t="s">
        <v>120</v>
      </c>
      <c r="B18" s="20">
        <v>2.7</v>
      </c>
      <c r="C18" s="21">
        <f>J18+Q18+Y18+AF18</f>
        <v>203.16666666666666</v>
      </c>
      <c r="D18" s="21">
        <v>320</v>
      </c>
      <c r="E18" s="21">
        <f t="shared" si="0"/>
        <v>-116.83333333333334</v>
      </c>
      <c r="F18" s="20">
        <f t="shared" si="16"/>
        <v>63.489583333333329</v>
      </c>
      <c r="H18" s="19" t="s">
        <v>120</v>
      </c>
      <c r="I18" s="20">
        <v>2.7</v>
      </c>
      <c r="J18" s="22">
        <v>31.916666666666664</v>
      </c>
      <c r="K18" s="21">
        <v>320</v>
      </c>
      <c r="L18" s="21">
        <f t="shared" si="2"/>
        <v>-288.08333333333331</v>
      </c>
      <c r="M18" s="20">
        <f t="shared" si="17"/>
        <v>9.9739583333333321</v>
      </c>
      <c r="N18" s="23"/>
      <c r="O18" s="19" t="s">
        <v>120</v>
      </c>
      <c r="P18" s="20">
        <v>2.7</v>
      </c>
      <c r="Q18" s="22">
        <v>0</v>
      </c>
      <c r="R18" s="21">
        <f>AG18</f>
        <v>320</v>
      </c>
      <c r="S18" s="21">
        <f t="shared" si="20"/>
        <v>-320</v>
      </c>
      <c r="T18" s="20">
        <f t="shared" si="18"/>
        <v>0</v>
      </c>
      <c r="W18" s="19" t="s">
        <v>120</v>
      </c>
      <c r="X18" s="20">
        <v>2.7</v>
      </c>
      <c r="Y18" s="22">
        <v>171.25</v>
      </c>
      <c r="Z18" s="21">
        <f>D18</f>
        <v>320</v>
      </c>
      <c r="AA18" s="21">
        <f t="shared" si="5"/>
        <v>-148.75</v>
      </c>
      <c r="AB18" s="20">
        <f t="shared" si="19"/>
        <v>53.515625</v>
      </c>
      <c r="AD18" s="19" t="s">
        <v>120</v>
      </c>
      <c r="AE18" s="20">
        <v>2.7</v>
      </c>
      <c r="AF18" s="22">
        <v>0</v>
      </c>
      <c r="AG18" s="21">
        <f>K18</f>
        <v>320</v>
      </c>
      <c r="AH18" s="21">
        <f>AF18-AG18</f>
        <v>-320</v>
      </c>
      <c r="AI18" s="20">
        <f t="shared" si="12"/>
        <v>0</v>
      </c>
    </row>
    <row r="19" spans="1:35" x14ac:dyDescent="0.3">
      <c r="A19" s="15" t="s">
        <v>121</v>
      </c>
      <c r="B19" s="16"/>
      <c r="C19" s="24">
        <f>C20/B20+C21/B21+C22/B22</f>
        <v>485.63888888888886</v>
      </c>
      <c r="D19" s="24">
        <v>547</v>
      </c>
      <c r="E19" s="24">
        <f t="shared" si="0"/>
        <v>-61.361111111111143</v>
      </c>
      <c r="F19" s="16">
        <f t="shared" si="16"/>
        <v>88.782246597603077</v>
      </c>
      <c r="H19" s="15" t="s">
        <v>121</v>
      </c>
      <c r="I19" s="16"/>
      <c r="J19" s="17">
        <v>15.416666666666668</v>
      </c>
      <c r="K19" s="24">
        <f>K20/I20+K21/I21+K22/I22</f>
        <v>722.22222222222217</v>
      </c>
      <c r="L19" s="24">
        <f t="shared" si="2"/>
        <v>-706.80555555555554</v>
      </c>
      <c r="M19" s="16">
        <f t="shared" si="17"/>
        <v>2.134615384615385</v>
      </c>
      <c r="N19" s="18"/>
      <c r="O19" s="15" t="s">
        <v>121</v>
      </c>
      <c r="P19" s="16"/>
      <c r="Q19" s="24">
        <v>283.33333333333337</v>
      </c>
      <c r="R19" s="24">
        <f>R20/P20+R21/P21+R22/P22</f>
        <v>722.22222222222217</v>
      </c>
      <c r="S19" s="24">
        <f t="shared" si="20"/>
        <v>-438.8888888888888</v>
      </c>
      <c r="T19" s="16">
        <f t="shared" si="18"/>
        <v>39.230769230769234</v>
      </c>
      <c r="W19" s="15" t="s">
        <v>121</v>
      </c>
      <c r="X19" s="16"/>
      <c r="Y19" s="24">
        <v>36.888888888888886</v>
      </c>
      <c r="Z19" s="24">
        <f>Z20/X20+Z21/X21+Z22/X22</f>
        <v>722.22222222222217</v>
      </c>
      <c r="AA19" s="24">
        <f t="shared" si="5"/>
        <v>-685.33333333333326</v>
      </c>
      <c r="AB19" s="16">
        <f t="shared" si="19"/>
        <v>5.1076923076923082</v>
      </c>
      <c r="AD19" s="15" t="s">
        <v>121</v>
      </c>
      <c r="AE19" s="16"/>
      <c r="AF19" s="24">
        <v>150</v>
      </c>
      <c r="AG19" s="24">
        <f>AG20/AE20+AG21/AE21+AG22/AE22</f>
        <v>722.22222222222217</v>
      </c>
      <c r="AH19" s="24">
        <f t="shared" ref="AH19:AH29" si="21">AF19-AG19</f>
        <v>-572.22222222222217</v>
      </c>
      <c r="AI19" s="16">
        <f t="shared" si="12"/>
        <v>20.76923076923077</v>
      </c>
    </row>
    <row r="20" spans="1:35" x14ac:dyDescent="0.3">
      <c r="A20" s="19" t="s">
        <v>102</v>
      </c>
      <c r="B20" s="20">
        <v>1</v>
      </c>
      <c r="C20" s="21">
        <f>J20+Q20+Y20+AF20</f>
        <v>343.41666666666663</v>
      </c>
      <c r="D20" s="21">
        <v>100</v>
      </c>
      <c r="E20" s="21">
        <f t="shared" si="0"/>
        <v>243.41666666666663</v>
      </c>
      <c r="F20" s="20">
        <f t="shared" si="16"/>
        <v>343.41666666666663</v>
      </c>
      <c r="H20" s="19" t="s">
        <v>102</v>
      </c>
      <c r="I20" s="20">
        <v>1</v>
      </c>
      <c r="J20" s="22">
        <v>15.416666666666668</v>
      </c>
      <c r="K20" s="21">
        <v>100</v>
      </c>
      <c r="L20" s="21">
        <f t="shared" si="2"/>
        <v>-84.583333333333329</v>
      </c>
      <c r="M20" s="20">
        <f t="shared" si="17"/>
        <v>15.416666666666668</v>
      </c>
      <c r="N20" s="23"/>
      <c r="O20" s="19" t="s">
        <v>102</v>
      </c>
      <c r="P20" s="20">
        <v>1</v>
      </c>
      <c r="Q20" s="21">
        <v>150</v>
      </c>
      <c r="R20" s="21">
        <f>AG20</f>
        <v>100</v>
      </c>
      <c r="S20" s="21">
        <f t="shared" si="20"/>
        <v>50</v>
      </c>
      <c r="T20" s="20">
        <f t="shared" si="18"/>
        <v>150</v>
      </c>
      <c r="W20" s="19" t="s">
        <v>102</v>
      </c>
      <c r="X20" s="20">
        <v>1</v>
      </c>
      <c r="Y20" s="21">
        <v>28</v>
      </c>
      <c r="Z20" s="21">
        <f>D20</f>
        <v>100</v>
      </c>
      <c r="AA20" s="21">
        <f t="shared" si="5"/>
        <v>-72</v>
      </c>
      <c r="AB20" s="20">
        <f t="shared" si="19"/>
        <v>28</v>
      </c>
      <c r="AD20" s="19" t="s">
        <v>102</v>
      </c>
      <c r="AE20" s="20">
        <v>1</v>
      </c>
      <c r="AF20" s="22">
        <v>150</v>
      </c>
      <c r="AG20" s="21">
        <f>K20</f>
        <v>100</v>
      </c>
      <c r="AH20" s="21">
        <f t="shared" si="21"/>
        <v>50</v>
      </c>
      <c r="AI20" s="20">
        <f t="shared" si="12"/>
        <v>150</v>
      </c>
    </row>
    <row r="21" spans="1:35" x14ac:dyDescent="0.3">
      <c r="A21" s="19" t="s">
        <v>122</v>
      </c>
      <c r="B21" s="20">
        <v>0.15</v>
      </c>
      <c r="C21" s="21">
        <f>J21+Q21+Y21+AF21</f>
        <v>21.333333333333332</v>
      </c>
      <c r="D21" s="21">
        <v>60</v>
      </c>
      <c r="E21" s="21">
        <f t="shared" si="0"/>
        <v>-38.666666666666671</v>
      </c>
      <c r="F21" s="20">
        <f t="shared" si="16"/>
        <v>35.55555555555555</v>
      </c>
      <c r="H21" s="19" t="s">
        <v>122</v>
      </c>
      <c r="I21" s="20">
        <v>0.15</v>
      </c>
      <c r="J21" s="22">
        <v>0</v>
      </c>
      <c r="K21" s="21">
        <v>60</v>
      </c>
      <c r="L21" s="21">
        <f t="shared" si="2"/>
        <v>-60</v>
      </c>
      <c r="M21" s="20">
        <f t="shared" si="17"/>
        <v>0</v>
      </c>
      <c r="N21" s="23"/>
      <c r="O21" s="19" t="s">
        <v>122</v>
      </c>
      <c r="P21" s="20">
        <v>0.15</v>
      </c>
      <c r="Q21" s="21">
        <v>20</v>
      </c>
      <c r="R21" s="21">
        <f>AG21</f>
        <v>60</v>
      </c>
      <c r="S21" s="21">
        <f t="shared" si="20"/>
        <v>-40</v>
      </c>
      <c r="T21" s="20">
        <f t="shared" si="18"/>
        <v>33.333333333333336</v>
      </c>
      <c r="W21" s="19" t="s">
        <v>122</v>
      </c>
      <c r="X21" s="20">
        <v>0.15</v>
      </c>
      <c r="Y21" s="22">
        <v>1.3333333333333333</v>
      </c>
      <c r="Z21" s="21">
        <f>D21</f>
        <v>60</v>
      </c>
      <c r="AA21" s="21">
        <f t="shared" si="5"/>
        <v>-58.666666666666664</v>
      </c>
      <c r="AB21" s="20">
        <f t="shared" si="19"/>
        <v>2.2222222222222219</v>
      </c>
      <c r="AD21" s="19" t="s">
        <v>122</v>
      </c>
      <c r="AE21" s="20">
        <v>0.15</v>
      </c>
      <c r="AF21" s="22">
        <v>0</v>
      </c>
      <c r="AG21" s="21">
        <f>K21</f>
        <v>60</v>
      </c>
      <c r="AH21" s="21">
        <f t="shared" si="21"/>
        <v>-60</v>
      </c>
      <c r="AI21" s="20">
        <f t="shared" si="12"/>
        <v>0</v>
      </c>
    </row>
    <row r="22" spans="1:35" ht="33" customHeight="1" x14ac:dyDescent="0.3">
      <c r="A22" s="19" t="s">
        <v>123</v>
      </c>
      <c r="B22" s="20">
        <v>0.9</v>
      </c>
      <c r="C22" s="21">
        <f t="shared" ref="C22:C43" si="22">J22+Q22+Y22+AF22</f>
        <v>0</v>
      </c>
      <c r="D22" s="21">
        <v>200</v>
      </c>
      <c r="E22" s="21">
        <f t="shared" si="0"/>
        <v>-200</v>
      </c>
      <c r="F22" s="20">
        <f t="shared" si="16"/>
        <v>0</v>
      </c>
      <c r="H22" s="19" t="s">
        <v>123</v>
      </c>
      <c r="I22" s="20">
        <v>0.9</v>
      </c>
      <c r="J22" s="22">
        <v>0</v>
      </c>
      <c r="K22" s="21">
        <f>Z22</f>
        <v>200</v>
      </c>
      <c r="L22" s="21">
        <f t="shared" si="2"/>
        <v>-200</v>
      </c>
      <c r="M22" s="20">
        <f t="shared" si="17"/>
        <v>0</v>
      </c>
      <c r="N22" s="23"/>
      <c r="O22" s="19" t="s">
        <v>123</v>
      </c>
      <c r="P22" s="20">
        <v>0.9</v>
      </c>
      <c r="Q22" s="21">
        <v>0</v>
      </c>
      <c r="R22" s="21">
        <f>AG22</f>
        <v>200</v>
      </c>
      <c r="S22" s="21">
        <f t="shared" si="20"/>
        <v>-200</v>
      </c>
      <c r="T22" s="20">
        <f t="shared" si="18"/>
        <v>0</v>
      </c>
      <c r="W22" s="19" t="s">
        <v>123</v>
      </c>
      <c r="X22" s="20">
        <v>0.9</v>
      </c>
      <c r="Y22" s="21">
        <v>0</v>
      </c>
      <c r="Z22" s="21">
        <f>D22</f>
        <v>200</v>
      </c>
      <c r="AA22" s="21">
        <f t="shared" si="5"/>
        <v>-200</v>
      </c>
      <c r="AB22" s="20">
        <f t="shared" si="19"/>
        <v>0</v>
      </c>
      <c r="AD22" s="19" t="s">
        <v>123</v>
      </c>
      <c r="AE22" s="20">
        <v>0.9</v>
      </c>
      <c r="AF22" s="22">
        <v>0</v>
      </c>
      <c r="AG22" s="21">
        <f>K22</f>
        <v>200</v>
      </c>
      <c r="AH22" s="21">
        <f t="shared" si="21"/>
        <v>-200</v>
      </c>
      <c r="AI22" s="20">
        <f t="shared" si="12"/>
        <v>0</v>
      </c>
    </row>
    <row r="23" spans="1:35" ht="33" x14ac:dyDescent="0.3">
      <c r="A23" s="19" t="s">
        <v>124</v>
      </c>
      <c r="B23" s="20"/>
      <c r="C23" s="21">
        <f t="shared" si="22"/>
        <v>0</v>
      </c>
      <c r="D23" s="25">
        <v>0</v>
      </c>
      <c r="E23" s="21">
        <f t="shared" si="0"/>
        <v>0</v>
      </c>
      <c r="F23" s="20">
        <v>0</v>
      </c>
      <c r="H23" s="19" t="s">
        <v>124</v>
      </c>
      <c r="I23" s="20"/>
      <c r="J23" s="22"/>
      <c r="K23" s="21">
        <f>Z23</f>
        <v>0</v>
      </c>
      <c r="L23" s="21">
        <f t="shared" si="2"/>
        <v>0</v>
      </c>
      <c r="M23" s="20">
        <v>0</v>
      </c>
      <c r="N23" s="23"/>
      <c r="O23" s="19" t="s">
        <v>124</v>
      </c>
      <c r="P23" s="20"/>
      <c r="Q23" s="21">
        <v>0</v>
      </c>
      <c r="R23" s="21">
        <f>AG23</f>
        <v>0</v>
      </c>
      <c r="S23" s="21">
        <f t="shared" si="20"/>
        <v>0</v>
      </c>
      <c r="T23" s="20">
        <v>0</v>
      </c>
      <c r="W23" s="19" t="s">
        <v>124</v>
      </c>
      <c r="X23" s="20"/>
      <c r="Y23" s="21">
        <v>0</v>
      </c>
      <c r="Z23" s="21">
        <f>D23</f>
        <v>0</v>
      </c>
      <c r="AA23" s="21">
        <f t="shared" si="5"/>
        <v>0</v>
      </c>
      <c r="AB23" s="20">
        <v>0</v>
      </c>
      <c r="AD23" s="19" t="s">
        <v>124</v>
      </c>
      <c r="AE23" s="20"/>
      <c r="AF23" s="22">
        <v>0</v>
      </c>
      <c r="AG23" s="21">
        <f>K23</f>
        <v>0</v>
      </c>
      <c r="AH23" s="21">
        <f>AF23-AG23</f>
        <v>0</v>
      </c>
      <c r="AI23" s="20">
        <v>0</v>
      </c>
    </row>
    <row r="24" spans="1:35" ht="33" x14ac:dyDescent="0.3">
      <c r="A24" s="15" t="s">
        <v>125</v>
      </c>
      <c r="B24" s="16"/>
      <c r="C24" s="24">
        <f>C25/B25+C26/B26+C27/B27+C28/B28+C29/B29</f>
        <v>142.5</v>
      </c>
      <c r="D24" s="24">
        <v>310</v>
      </c>
      <c r="E24" s="24">
        <f t="shared" si="0"/>
        <v>-167.5</v>
      </c>
      <c r="F24" s="16">
        <f t="shared" ref="F24:F30" si="23">C24*100/D24</f>
        <v>45.967741935483872</v>
      </c>
      <c r="H24" s="15" t="s">
        <v>125</v>
      </c>
      <c r="I24" s="16"/>
      <c r="J24" s="17">
        <v>66.825396825396822</v>
      </c>
      <c r="K24" s="24">
        <f>K25/I25+K26/I26+K27/I27+K28/I28+K29/I29</f>
        <v>287.14285714285717</v>
      </c>
      <c r="L24" s="24">
        <f t="shared" si="2"/>
        <v>-220.31746031746036</v>
      </c>
      <c r="M24" s="16">
        <f t="shared" ref="M24:M30" si="24">J24*100/K24</f>
        <v>23.27252625760088</v>
      </c>
      <c r="N24" s="18"/>
      <c r="O24" s="15" t="s">
        <v>125</v>
      </c>
      <c r="P24" s="16"/>
      <c r="Q24" s="24">
        <v>0</v>
      </c>
      <c r="R24" s="24">
        <f>R25/P25+R26/P26+R27/P27+R28/P28+R29/P29</f>
        <v>287.14285714285717</v>
      </c>
      <c r="S24" s="24">
        <f t="shared" si="20"/>
        <v>-287.14285714285717</v>
      </c>
      <c r="T24" s="16">
        <f t="shared" ref="T24:T30" si="25">Q24*100/R24</f>
        <v>0</v>
      </c>
      <c r="W24" s="15" t="s">
        <v>125</v>
      </c>
      <c r="X24" s="16"/>
      <c r="Y24" s="24">
        <v>75.674603174603178</v>
      </c>
      <c r="Z24" s="24">
        <f>Z25/X25+Z26/X26+Z27/X27+Z28/X28+Z29/X29</f>
        <v>287.14285714285717</v>
      </c>
      <c r="AA24" s="24">
        <f t="shared" si="5"/>
        <v>-211.46825396825398</v>
      </c>
      <c r="AB24" s="16">
        <f t="shared" ref="AB24:AB30" si="26">Y24*100/Z24</f>
        <v>26.354339414040908</v>
      </c>
      <c r="AD24" s="15" t="s">
        <v>125</v>
      </c>
      <c r="AE24" s="16"/>
      <c r="AF24" s="24">
        <v>0</v>
      </c>
      <c r="AG24" s="24">
        <f>AG25/AE25+AG26/AE26+AG27/AE27+AG28/AE28+AG29/AE29</f>
        <v>287.14285714285717</v>
      </c>
      <c r="AH24" s="24">
        <f t="shared" si="21"/>
        <v>-287.14285714285717</v>
      </c>
      <c r="AI24" s="16">
        <f t="shared" si="12"/>
        <v>0</v>
      </c>
    </row>
    <row r="25" spans="1:35" ht="66" customHeight="1" x14ac:dyDescent="0.3">
      <c r="A25" s="19" t="s">
        <v>62</v>
      </c>
      <c r="B25" s="20">
        <v>1.5</v>
      </c>
      <c r="C25" s="21">
        <f t="shared" si="22"/>
        <v>102.5</v>
      </c>
      <c r="D25" s="21">
        <v>150</v>
      </c>
      <c r="E25" s="21">
        <f t="shared" si="0"/>
        <v>-47.5</v>
      </c>
      <c r="F25" s="20">
        <f t="shared" si="23"/>
        <v>68.333333333333329</v>
      </c>
      <c r="H25" s="19" t="s">
        <v>62</v>
      </c>
      <c r="I25" s="20">
        <v>1.5</v>
      </c>
      <c r="J25" s="22">
        <v>44.166666666666664</v>
      </c>
      <c r="K25" s="21">
        <v>150</v>
      </c>
      <c r="L25" s="21">
        <f t="shared" si="2"/>
        <v>-105.83333333333334</v>
      </c>
      <c r="M25" s="20">
        <f t="shared" si="24"/>
        <v>29.444444444444439</v>
      </c>
      <c r="N25" s="23"/>
      <c r="O25" s="19" t="s">
        <v>62</v>
      </c>
      <c r="P25" s="20">
        <v>1.5</v>
      </c>
      <c r="Q25" s="22">
        <v>0</v>
      </c>
      <c r="R25" s="21">
        <f>AG25</f>
        <v>150</v>
      </c>
      <c r="S25" s="21">
        <f t="shared" si="20"/>
        <v>-150</v>
      </c>
      <c r="T25" s="20">
        <f t="shared" si="25"/>
        <v>0</v>
      </c>
      <c r="W25" s="19" t="s">
        <v>62</v>
      </c>
      <c r="X25" s="20">
        <v>1.5</v>
      </c>
      <c r="Y25" s="22">
        <v>58.333333333333336</v>
      </c>
      <c r="Z25" s="21">
        <f>D25</f>
        <v>150</v>
      </c>
      <c r="AA25" s="21">
        <f t="shared" si="5"/>
        <v>-91.666666666666657</v>
      </c>
      <c r="AB25" s="20">
        <f t="shared" si="26"/>
        <v>38.888888888888893</v>
      </c>
      <c r="AD25" s="19" t="s">
        <v>62</v>
      </c>
      <c r="AE25" s="20">
        <v>1.5</v>
      </c>
      <c r="AF25" s="22">
        <v>0</v>
      </c>
      <c r="AG25" s="21">
        <f>K25</f>
        <v>150</v>
      </c>
      <c r="AH25" s="24">
        <f t="shared" si="21"/>
        <v>-150</v>
      </c>
      <c r="AI25" s="20">
        <f t="shared" si="12"/>
        <v>0</v>
      </c>
    </row>
    <row r="26" spans="1:35" ht="82.5" customHeight="1" x14ac:dyDescent="0.3">
      <c r="A26" s="19" t="s">
        <v>56</v>
      </c>
      <c r="B26" s="20">
        <v>1</v>
      </c>
      <c r="C26" s="21">
        <f t="shared" si="22"/>
        <v>0</v>
      </c>
      <c r="D26" s="21">
        <v>80</v>
      </c>
      <c r="E26" s="21">
        <f t="shared" si="0"/>
        <v>-80</v>
      </c>
      <c r="F26" s="20">
        <f t="shared" si="23"/>
        <v>0</v>
      </c>
      <c r="H26" s="19" t="s">
        <v>56</v>
      </c>
      <c r="I26" s="20">
        <v>1</v>
      </c>
      <c r="J26" s="22">
        <v>0</v>
      </c>
      <c r="K26" s="21">
        <v>80</v>
      </c>
      <c r="L26" s="21">
        <f t="shared" si="2"/>
        <v>-80</v>
      </c>
      <c r="M26" s="20">
        <f t="shared" si="24"/>
        <v>0</v>
      </c>
      <c r="N26" s="23"/>
      <c r="O26" s="19" t="s">
        <v>56</v>
      </c>
      <c r="P26" s="20">
        <v>1</v>
      </c>
      <c r="Q26" s="22">
        <v>0</v>
      </c>
      <c r="R26" s="21">
        <f>AG26</f>
        <v>80</v>
      </c>
      <c r="S26" s="21">
        <f t="shared" si="20"/>
        <v>-80</v>
      </c>
      <c r="T26" s="20">
        <f t="shared" si="25"/>
        <v>0</v>
      </c>
      <c r="W26" s="19" t="s">
        <v>56</v>
      </c>
      <c r="X26" s="20">
        <v>1</v>
      </c>
      <c r="Y26" s="22">
        <v>0</v>
      </c>
      <c r="Z26" s="21">
        <f>D26</f>
        <v>80</v>
      </c>
      <c r="AA26" s="21">
        <f t="shared" si="5"/>
        <v>-80</v>
      </c>
      <c r="AB26" s="20">
        <f t="shared" si="26"/>
        <v>0</v>
      </c>
      <c r="AD26" s="19" t="s">
        <v>56</v>
      </c>
      <c r="AE26" s="20">
        <v>1</v>
      </c>
      <c r="AF26" s="22">
        <v>0</v>
      </c>
      <c r="AG26" s="21">
        <f>K26</f>
        <v>80</v>
      </c>
      <c r="AH26" s="24">
        <f t="shared" si="21"/>
        <v>-80</v>
      </c>
      <c r="AI26" s="20">
        <f t="shared" si="12"/>
        <v>0</v>
      </c>
    </row>
    <row r="27" spans="1:35" x14ac:dyDescent="0.3">
      <c r="A27" s="19" t="s">
        <v>101</v>
      </c>
      <c r="B27" s="20">
        <v>0.7</v>
      </c>
      <c r="C27" s="21">
        <f t="shared" si="22"/>
        <v>51.916666666666664</v>
      </c>
      <c r="D27" s="21">
        <v>45</v>
      </c>
      <c r="E27" s="21">
        <f t="shared" si="0"/>
        <v>6.9166666666666643</v>
      </c>
      <c r="F27" s="20">
        <f t="shared" si="23"/>
        <v>115.37037037037035</v>
      </c>
      <c r="H27" s="19" t="s">
        <v>101</v>
      </c>
      <c r="I27" s="20">
        <v>0.7</v>
      </c>
      <c r="J27" s="22">
        <v>26.166666666666664</v>
      </c>
      <c r="K27" s="21">
        <f>Z27</f>
        <v>45</v>
      </c>
      <c r="L27" s="21">
        <f t="shared" si="2"/>
        <v>-18.833333333333336</v>
      </c>
      <c r="M27" s="20">
        <f t="shared" si="24"/>
        <v>58.148148148148145</v>
      </c>
      <c r="N27" s="23"/>
      <c r="O27" s="19" t="s">
        <v>101</v>
      </c>
      <c r="P27" s="20">
        <v>0.7</v>
      </c>
      <c r="Q27" s="22">
        <v>0</v>
      </c>
      <c r="R27" s="21">
        <f>AG27</f>
        <v>45</v>
      </c>
      <c r="S27" s="21">
        <f t="shared" si="20"/>
        <v>-45</v>
      </c>
      <c r="T27" s="20">
        <f t="shared" si="25"/>
        <v>0</v>
      </c>
      <c r="W27" s="19" t="s">
        <v>101</v>
      </c>
      <c r="X27" s="20">
        <v>0.7</v>
      </c>
      <c r="Y27" s="22">
        <v>25.75</v>
      </c>
      <c r="Z27" s="21">
        <f>D27</f>
        <v>45</v>
      </c>
      <c r="AA27" s="21">
        <f t="shared" si="5"/>
        <v>-19.25</v>
      </c>
      <c r="AB27" s="20">
        <f t="shared" si="26"/>
        <v>57.222222222222221</v>
      </c>
      <c r="AD27" s="19" t="s">
        <v>101</v>
      </c>
      <c r="AE27" s="20">
        <v>0.7</v>
      </c>
      <c r="AF27" s="22">
        <v>0</v>
      </c>
      <c r="AG27" s="21">
        <f>K27</f>
        <v>45</v>
      </c>
      <c r="AH27" s="24">
        <f t="shared" si="21"/>
        <v>-45</v>
      </c>
      <c r="AI27" s="20">
        <f t="shared" si="12"/>
        <v>0</v>
      </c>
    </row>
    <row r="28" spans="1:35" x14ac:dyDescent="0.3">
      <c r="A28" s="19" t="s">
        <v>97</v>
      </c>
      <c r="B28" s="20">
        <v>0.7</v>
      </c>
      <c r="C28" s="21">
        <f t="shared" si="22"/>
        <v>0</v>
      </c>
      <c r="D28" s="21">
        <v>15</v>
      </c>
      <c r="E28" s="21">
        <f t="shared" si="0"/>
        <v>-15</v>
      </c>
      <c r="F28" s="20">
        <f t="shared" si="23"/>
        <v>0</v>
      </c>
      <c r="H28" s="19" t="s">
        <v>97</v>
      </c>
      <c r="I28" s="20">
        <v>0.7</v>
      </c>
      <c r="J28" s="22">
        <v>0</v>
      </c>
      <c r="K28" s="21">
        <f>Z28</f>
        <v>15</v>
      </c>
      <c r="L28" s="21">
        <f t="shared" si="2"/>
        <v>-15</v>
      </c>
      <c r="M28" s="20">
        <f t="shared" si="24"/>
        <v>0</v>
      </c>
      <c r="N28" s="23"/>
      <c r="O28" s="19" t="s">
        <v>97</v>
      </c>
      <c r="P28" s="20">
        <v>0.7</v>
      </c>
      <c r="Q28" s="22">
        <v>0</v>
      </c>
      <c r="R28" s="21">
        <f>AG28</f>
        <v>15</v>
      </c>
      <c r="S28" s="21">
        <f t="shared" si="20"/>
        <v>-15</v>
      </c>
      <c r="T28" s="20">
        <f t="shared" si="25"/>
        <v>0</v>
      </c>
      <c r="W28" s="19" t="s">
        <v>97</v>
      </c>
      <c r="X28" s="20">
        <v>0.7</v>
      </c>
      <c r="Y28" s="22">
        <v>0</v>
      </c>
      <c r="Z28" s="21">
        <f>D28</f>
        <v>15</v>
      </c>
      <c r="AA28" s="21">
        <f t="shared" si="5"/>
        <v>-15</v>
      </c>
      <c r="AB28" s="20">
        <f t="shared" si="26"/>
        <v>0</v>
      </c>
      <c r="AD28" s="19" t="s">
        <v>97</v>
      </c>
      <c r="AE28" s="20">
        <v>0.7</v>
      </c>
      <c r="AF28" s="22">
        <v>0</v>
      </c>
      <c r="AG28" s="21">
        <f>K28</f>
        <v>15</v>
      </c>
      <c r="AH28" s="24">
        <f t="shared" si="21"/>
        <v>-15</v>
      </c>
      <c r="AI28" s="20">
        <f t="shared" si="12"/>
        <v>0</v>
      </c>
    </row>
    <row r="29" spans="1:35" ht="82.5" customHeight="1" x14ac:dyDescent="0.3">
      <c r="A29" s="19" t="s">
        <v>96</v>
      </c>
      <c r="B29" s="20">
        <v>0.7</v>
      </c>
      <c r="C29" s="21">
        <f t="shared" si="22"/>
        <v>0</v>
      </c>
      <c r="D29" s="21">
        <v>15</v>
      </c>
      <c r="E29" s="21">
        <f t="shared" si="0"/>
        <v>-15</v>
      </c>
      <c r="F29" s="20">
        <f t="shared" si="23"/>
        <v>0</v>
      </c>
      <c r="H29" s="19" t="s">
        <v>96</v>
      </c>
      <c r="I29" s="20">
        <v>0.7</v>
      </c>
      <c r="J29" s="22">
        <v>0</v>
      </c>
      <c r="K29" s="21">
        <f>Z29</f>
        <v>15</v>
      </c>
      <c r="L29" s="21">
        <f t="shared" si="2"/>
        <v>-15</v>
      </c>
      <c r="M29" s="20">
        <f t="shared" si="24"/>
        <v>0</v>
      </c>
      <c r="N29" s="23"/>
      <c r="O29" s="19" t="s">
        <v>96</v>
      </c>
      <c r="P29" s="20">
        <v>0.7</v>
      </c>
      <c r="Q29" s="22">
        <v>0</v>
      </c>
      <c r="R29" s="21">
        <f>AG29</f>
        <v>15</v>
      </c>
      <c r="S29" s="21">
        <f t="shared" si="20"/>
        <v>-15</v>
      </c>
      <c r="T29" s="20">
        <f t="shared" si="25"/>
        <v>0</v>
      </c>
      <c r="W29" s="19" t="s">
        <v>96</v>
      </c>
      <c r="X29" s="20">
        <v>0.7</v>
      </c>
      <c r="Y29" s="22">
        <v>0</v>
      </c>
      <c r="Z29" s="21">
        <f>D29</f>
        <v>15</v>
      </c>
      <c r="AA29" s="21">
        <f t="shared" si="5"/>
        <v>-15</v>
      </c>
      <c r="AB29" s="20">
        <f t="shared" si="26"/>
        <v>0</v>
      </c>
      <c r="AD29" s="19" t="s">
        <v>96</v>
      </c>
      <c r="AE29" s="20">
        <v>0.7</v>
      </c>
      <c r="AF29" s="22">
        <v>0</v>
      </c>
      <c r="AG29" s="21">
        <f>K29</f>
        <v>15</v>
      </c>
      <c r="AH29" s="24">
        <f t="shared" si="21"/>
        <v>-15</v>
      </c>
      <c r="AI29" s="20">
        <f t="shared" si="12"/>
        <v>0</v>
      </c>
    </row>
    <row r="30" spans="1:35" x14ac:dyDescent="0.3">
      <c r="A30" s="15" t="s">
        <v>126</v>
      </c>
      <c r="B30" s="16"/>
      <c r="C30" s="21">
        <f>C31/B31+C32</f>
        <v>16.305555555555554</v>
      </c>
      <c r="D30" s="24">
        <f>D31/B31+D32/1</f>
        <v>15</v>
      </c>
      <c r="E30" s="24">
        <f t="shared" ref="E30:E35" si="27">C30-D30</f>
        <v>1.3055555555555536</v>
      </c>
      <c r="F30" s="16">
        <f t="shared" si="23"/>
        <v>108.7037037037037</v>
      </c>
      <c r="H30" s="15" t="s">
        <v>126</v>
      </c>
      <c r="I30" s="16"/>
      <c r="J30" s="21">
        <v>5.2916666666666661</v>
      </c>
      <c r="K30" s="24">
        <f>K31/I31+K32/1</f>
        <v>15</v>
      </c>
      <c r="L30" s="24">
        <f t="shared" ref="L30:L35" si="28">J30-K30</f>
        <v>-9.7083333333333339</v>
      </c>
      <c r="M30" s="16">
        <f t="shared" si="24"/>
        <v>35.277777777777779</v>
      </c>
      <c r="N30" s="18"/>
      <c r="O30" s="15" t="s">
        <v>126</v>
      </c>
      <c r="P30" s="16"/>
      <c r="Q30" s="21">
        <v>0</v>
      </c>
      <c r="R30" s="24">
        <f>R31/P31+R32/1</f>
        <v>15</v>
      </c>
      <c r="S30" s="24">
        <f t="shared" ref="S30:S35" si="29">Q30-R30</f>
        <v>-15</v>
      </c>
      <c r="T30" s="16">
        <f t="shared" si="25"/>
        <v>0</v>
      </c>
      <c r="W30" s="15" t="s">
        <v>126</v>
      </c>
      <c r="X30" s="16"/>
      <c r="Y30" s="21">
        <v>11.013888888888888</v>
      </c>
      <c r="Z30" s="24">
        <f>Z31/X31+Z32/1</f>
        <v>15</v>
      </c>
      <c r="AA30" s="24">
        <f t="shared" ref="AA30:AA35" si="30">Y30-Z30</f>
        <v>-3.9861111111111125</v>
      </c>
      <c r="AB30" s="16">
        <f t="shared" si="26"/>
        <v>73.42592592592591</v>
      </c>
      <c r="AD30" s="15" t="s">
        <v>126</v>
      </c>
      <c r="AE30" s="16"/>
      <c r="AF30" s="21">
        <v>0</v>
      </c>
      <c r="AG30" s="24">
        <f>AG31/AE31+AG32/1</f>
        <v>15</v>
      </c>
      <c r="AH30" s="24">
        <f>AF30-AG30</f>
        <v>-15</v>
      </c>
      <c r="AI30" s="16">
        <f t="shared" si="12"/>
        <v>0</v>
      </c>
    </row>
    <row r="31" spans="1:35" ht="33" x14ac:dyDescent="0.3">
      <c r="A31" s="19" t="s">
        <v>127</v>
      </c>
      <c r="B31" s="20">
        <v>2.4</v>
      </c>
      <c r="C31" s="21">
        <f t="shared" si="22"/>
        <v>7.1333333333333329</v>
      </c>
      <c r="D31" s="21">
        <v>0</v>
      </c>
      <c r="E31" s="21">
        <f t="shared" si="27"/>
        <v>7.1333333333333329</v>
      </c>
      <c r="F31" s="20"/>
      <c r="H31" s="19" t="s">
        <v>127</v>
      </c>
      <c r="I31" s="20">
        <v>2.4</v>
      </c>
      <c r="J31" s="22">
        <v>6.3</v>
      </c>
      <c r="K31" s="21">
        <v>0</v>
      </c>
      <c r="L31" s="21">
        <f t="shared" si="28"/>
        <v>6.3</v>
      </c>
      <c r="M31" s="20"/>
      <c r="N31" s="23"/>
      <c r="O31" s="19" t="s">
        <v>127</v>
      </c>
      <c r="P31" s="20">
        <v>2.4</v>
      </c>
      <c r="Q31" s="22">
        <v>0</v>
      </c>
      <c r="R31" s="21">
        <f>AG31</f>
        <v>0</v>
      </c>
      <c r="S31" s="21">
        <f t="shared" si="29"/>
        <v>0</v>
      </c>
      <c r="T31" s="20"/>
      <c r="W31" s="19" t="s">
        <v>127</v>
      </c>
      <c r="X31" s="20">
        <v>2.4</v>
      </c>
      <c r="Y31" s="22">
        <v>0.83333333333333337</v>
      </c>
      <c r="Z31" s="21">
        <f>D31</f>
        <v>0</v>
      </c>
      <c r="AA31" s="21">
        <f t="shared" si="30"/>
        <v>0.83333333333333337</v>
      </c>
      <c r="AB31" s="20"/>
      <c r="AD31" s="19" t="s">
        <v>127</v>
      </c>
      <c r="AE31" s="20">
        <v>2.4</v>
      </c>
      <c r="AF31" s="22">
        <v>0</v>
      </c>
      <c r="AG31" s="21">
        <f>K31</f>
        <v>0</v>
      </c>
      <c r="AH31" s="21">
        <f t="shared" ref="AH31:AH32" si="31">AF31-AG31</f>
        <v>0</v>
      </c>
      <c r="AI31" s="20"/>
    </row>
    <row r="32" spans="1:35" x14ac:dyDescent="0.3">
      <c r="A32" s="19" t="s">
        <v>91</v>
      </c>
      <c r="B32" s="20"/>
      <c r="C32" s="21">
        <f t="shared" si="22"/>
        <v>13.333333333333332</v>
      </c>
      <c r="D32" s="21">
        <v>15</v>
      </c>
      <c r="E32" s="21">
        <f t="shared" si="27"/>
        <v>-1.6666666666666679</v>
      </c>
      <c r="F32" s="20">
        <f>C32*100/D32</f>
        <v>88.888888888888886</v>
      </c>
      <c r="H32" s="19" t="s">
        <v>91</v>
      </c>
      <c r="I32" s="20"/>
      <c r="J32" s="22">
        <v>2.6666666666666665</v>
      </c>
      <c r="K32" s="21">
        <f>Z32</f>
        <v>15</v>
      </c>
      <c r="L32" s="21">
        <f t="shared" si="28"/>
        <v>-12.333333333333334</v>
      </c>
      <c r="M32" s="20">
        <f>J32*100/K32</f>
        <v>17.777777777777775</v>
      </c>
      <c r="N32" s="23"/>
      <c r="O32" s="19" t="s">
        <v>91</v>
      </c>
      <c r="P32" s="20"/>
      <c r="Q32" s="22">
        <v>0</v>
      </c>
      <c r="R32" s="21">
        <f>AG32</f>
        <v>15</v>
      </c>
      <c r="S32" s="21">
        <f t="shared" si="29"/>
        <v>-15</v>
      </c>
      <c r="T32" s="20">
        <f>Q32*100/R32</f>
        <v>0</v>
      </c>
      <c r="W32" s="19" t="s">
        <v>91</v>
      </c>
      <c r="X32" s="20"/>
      <c r="Y32" s="22">
        <v>10.666666666666666</v>
      </c>
      <c r="Z32" s="21">
        <f>D32</f>
        <v>15</v>
      </c>
      <c r="AA32" s="21">
        <f t="shared" si="30"/>
        <v>-4.3333333333333339</v>
      </c>
      <c r="AB32" s="20">
        <f>Y32*100/Z32</f>
        <v>71.1111111111111</v>
      </c>
      <c r="AD32" s="19" t="s">
        <v>91</v>
      </c>
      <c r="AE32" s="20"/>
      <c r="AF32" s="22">
        <v>0</v>
      </c>
      <c r="AG32" s="21">
        <f>K32</f>
        <v>15</v>
      </c>
      <c r="AH32" s="21">
        <f t="shared" si="31"/>
        <v>-15</v>
      </c>
      <c r="AI32" s="20">
        <f t="shared" si="12"/>
        <v>0</v>
      </c>
    </row>
    <row r="33" spans="1:35" x14ac:dyDescent="0.3">
      <c r="A33" s="15" t="s">
        <v>128</v>
      </c>
      <c r="B33" s="16"/>
      <c r="C33" s="24">
        <f>C34/B34+C35/B35</f>
        <v>0</v>
      </c>
      <c r="D33" s="24">
        <v>37</v>
      </c>
      <c r="E33" s="24">
        <f t="shared" si="27"/>
        <v>-37</v>
      </c>
      <c r="F33" s="16">
        <f>C33*100/D33</f>
        <v>0</v>
      </c>
      <c r="H33" s="15" t="s">
        <v>128</v>
      </c>
      <c r="I33" s="16"/>
      <c r="J33" s="17">
        <v>0</v>
      </c>
      <c r="K33" s="24">
        <f>K34/I34+K35/I35</f>
        <v>0</v>
      </c>
      <c r="L33" s="24">
        <f t="shared" si="28"/>
        <v>0</v>
      </c>
      <c r="M33" s="16"/>
      <c r="N33" s="18"/>
      <c r="O33" s="15" t="s">
        <v>128</v>
      </c>
      <c r="P33" s="16"/>
      <c r="Q33" s="24">
        <v>0</v>
      </c>
      <c r="R33" s="24">
        <f>R34/P34+R35/P35</f>
        <v>0</v>
      </c>
      <c r="S33" s="24">
        <f t="shared" si="29"/>
        <v>0</v>
      </c>
      <c r="T33" s="16"/>
      <c r="W33" s="15" t="s">
        <v>128</v>
      </c>
      <c r="X33" s="16"/>
      <c r="Y33" s="24">
        <v>0</v>
      </c>
      <c r="Z33" s="24">
        <f>Z34/X34+Z35/X35</f>
        <v>0</v>
      </c>
      <c r="AA33" s="24">
        <f t="shared" si="30"/>
        <v>0</v>
      </c>
      <c r="AB33" s="16"/>
      <c r="AD33" s="15" t="s">
        <v>128</v>
      </c>
      <c r="AE33" s="16"/>
      <c r="AF33" s="24">
        <v>0</v>
      </c>
      <c r="AG33" s="24">
        <f>AG34/AE34+AG35/AE35</f>
        <v>0</v>
      </c>
      <c r="AH33" s="24">
        <f>AF33-AG33</f>
        <v>0</v>
      </c>
      <c r="AI33" s="16"/>
    </row>
    <row r="34" spans="1:35" x14ac:dyDescent="0.3">
      <c r="A34" s="19" t="s">
        <v>92</v>
      </c>
      <c r="B34" s="20">
        <v>1</v>
      </c>
      <c r="C34" s="21">
        <f t="shared" si="22"/>
        <v>0</v>
      </c>
      <c r="D34" s="21">
        <v>0</v>
      </c>
      <c r="E34" s="21">
        <f t="shared" si="27"/>
        <v>0</v>
      </c>
      <c r="F34" s="20"/>
      <c r="H34" s="19" t="s">
        <v>92</v>
      </c>
      <c r="I34" s="20">
        <v>1</v>
      </c>
      <c r="J34" s="22">
        <v>0</v>
      </c>
      <c r="K34" s="21">
        <v>0</v>
      </c>
      <c r="L34" s="21">
        <f t="shared" si="28"/>
        <v>0</v>
      </c>
      <c r="M34" s="20"/>
      <c r="N34" s="23"/>
      <c r="O34" s="19" t="s">
        <v>92</v>
      </c>
      <c r="P34" s="20">
        <v>1</v>
      </c>
      <c r="Q34" s="22">
        <v>0</v>
      </c>
      <c r="R34" s="21">
        <f>AG34</f>
        <v>0</v>
      </c>
      <c r="S34" s="21">
        <f t="shared" si="29"/>
        <v>0</v>
      </c>
      <c r="T34" s="20"/>
      <c r="W34" s="19" t="s">
        <v>92</v>
      </c>
      <c r="X34" s="20">
        <v>1</v>
      </c>
      <c r="Y34" s="22">
        <v>0</v>
      </c>
      <c r="Z34" s="21">
        <f>D34</f>
        <v>0</v>
      </c>
      <c r="AA34" s="21">
        <f t="shared" si="30"/>
        <v>0</v>
      </c>
      <c r="AB34" s="20"/>
      <c r="AD34" s="19" t="s">
        <v>92</v>
      </c>
      <c r="AE34" s="20">
        <v>1</v>
      </c>
      <c r="AF34" s="22">
        <v>0</v>
      </c>
      <c r="AG34" s="21">
        <f>K34</f>
        <v>0</v>
      </c>
      <c r="AH34" s="21">
        <f t="shared" ref="AH34:AH35" si="32">AF34-AG34</f>
        <v>0</v>
      </c>
      <c r="AI34" s="20"/>
    </row>
    <row r="35" spans="1:35" x14ac:dyDescent="0.3">
      <c r="A35" s="19" t="s">
        <v>129</v>
      </c>
      <c r="B35" s="20">
        <v>1.5</v>
      </c>
      <c r="C35" s="21">
        <f t="shared" si="22"/>
        <v>0</v>
      </c>
      <c r="D35" s="21">
        <v>0</v>
      </c>
      <c r="E35" s="21">
        <f t="shared" si="27"/>
        <v>0</v>
      </c>
      <c r="F35" s="20"/>
      <c r="H35" s="19" t="s">
        <v>129</v>
      </c>
      <c r="I35" s="20">
        <v>1.5</v>
      </c>
      <c r="J35" s="22">
        <v>0</v>
      </c>
      <c r="K35" s="21">
        <v>0</v>
      </c>
      <c r="L35" s="21">
        <f t="shared" si="28"/>
        <v>0</v>
      </c>
      <c r="M35" s="20"/>
      <c r="N35" s="23"/>
      <c r="O35" s="19" t="s">
        <v>129</v>
      </c>
      <c r="P35" s="20">
        <v>1.5</v>
      </c>
      <c r="Q35" s="22">
        <v>0</v>
      </c>
      <c r="R35" s="21">
        <f>AG35</f>
        <v>0</v>
      </c>
      <c r="S35" s="21">
        <f t="shared" si="29"/>
        <v>0</v>
      </c>
      <c r="T35" s="20"/>
      <c r="W35" s="19" t="s">
        <v>129</v>
      </c>
      <c r="X35" s="20">
        <v>1.5</v>
      </c>
      <c r="Y35" s="22">
        <v>0</v>
      </c>
      <c r="Z35" s="21">
        <f>D35</f>
        <v>0</v>
      </c>
      <c r="AA35" s="21">
        <f t="shared" si="30"/>
        <v>0</v>
      </c>
      <c r="AB35" s="20"/>
      <c r="AD35" s="19" t="s">
        <v>129</v>
      </c>
      <c r="AE35" s="20">
        <v>1.5</v>
      </c>
      <c r="AF35" s="22">
        <v>0</v>
      </c>
      <c r="AG35" s="21">
        <f>K35</f>
        <v>0</v>
      </c>
      <c r="AH35" s="21">
        <f t="shared" si="32"/>
        <v>0</v>
      </c>
      <c r="AI35" s="20"/>
    </row>
    <row r="36" spans="1:35" x14ac:dyDescent="0.3">
      <c r="A36" s="15" t="s">
        <v>130</v>
      </c>
      <c r="B36" s="15"/>
      <c r="C36" s="15"/>
      <c r="D36" s="15"/>
      <c r="E36" s="15"/>
      <c r="F36" s="15"/>
      <c r="H36" s="15" t="s">
        <v>130</v>
      </c>
      <c r="I36" s="15"/>
      <c r="J36" s="26"/>
      <c r="K36" s="15"/>
      <c r="L36" s="15"/>
      <c r="M36" s="15"/>
      <c r="N36" s="27"/>
      <c r="O36" s="15" t="s">
        <v>130</v>
      </c>
      <c r="P36" s="15"/>
      <c r="Q36" s="15"/>
      <c r="R36" s="15"/>
      <c r="S36" s="15"/>
      <c r="T36" s="15"/>
      <c r="W36" s="15" t="s">
        <v>130</v>
      </c>
      <c r="X36" s="15"/>
      <c r="Y36" s="15"/>
      <c r="Z36" s="15"/>
      <c r="AA36" s="15"/>
      <c r="AB36" s="15"/>
      <c r="AD36" s="15" t="s">
        <v>130</v>
      </c>
      <c r="AE36" s="15"/>
      <c r="AF36" s="26"/>
      <c r="AG36" s="15"/>
      <c r="AH36" s="15"/>
      <c r="AI36" s="15"/>
    </row>
    <row r="37" spans="1:35" x14ac:dyDescent="0.3">
      <c r="A37" s="19" t="s">
        <v>94</v>
      </c>
      <c r="B37" s="20"/>
      <c r="C37" s="21">
        <f t="shared" si="22"/>
        <v>0.33333333333333331</v>
      </c>
      <c r="D37" s="22">
        <v>0.4</v>
      </c>
      <c r="E37" s="21">
        <f t="shared" ref="E37:E43" si="33">C37-D37</f>
        <v>-6.6666666666666707E-2</v>
      </c>
      <c r="F37" s="20">
        <f t="shared" ref="F37:F43" si="34">C37*100/D37</f>
        <v>83.333333333333314</v>
      </c>
      <c r="H37" s="19" t="s">
        <v>94</v>
      </c>
      <c r="I37" s="20"/>
      <c r="J37" s="22">
        <v>0.33333333333333331</v>
      </c>
      <c r="K37" s="22">
        <v>0.4</v>
      </c>
      <c r="L37" s="21">
        <f t="shared" ref="L37:L43" si="35">J37-K37</f>
        <v>-6.6666666666666707E-2</v>
      </c>
      <c r="M37" s="20">
        <f t="shared" ref="M37:M43" si="36">J37*100/K37</f>
        <v>83.333333333333314</v>
      </c>
      <c r="N37" s="23"/>
      <c r="O37" s="19" t="s">
        <v>94</v>
      </c>
      <c r="P37" s="20"/>
      <c r="Q37" s="22">
        <v>0</v>
      </c>
      <c r="R37" s="22">
        <f t="shared" ref="R37:R43" si="37">AG37</f>
        <v>0.4</v>
      </c>
      <c r="S37" s="21">
        <f t="shared" ref="S37:S43" si="38">Q37-R37</f>
        <v>-0.4</v>
      </c>
      <c r="T37" s="20">
        <f t="shared" ref="T37:T40" si="39">Q37*100/R37</f>
        <v>0</v>
      </c>
      <c r="W37" s="19" t="s">
        <v>94</v>
      </c>
      <c r="X37" s="20"/>
      <c r="Y37" s="22">
        <v>0</v>
      </c>
      <c r="Z37" s="22">
        <f t="shared" ref="Z37:Z43" si="40">D37</f>
        <v>0.4</v>
      </c>
      <c r="AA37" s="21">
        <f t="shared" ref="AA37:AA43" si="41">Y37-Z37</f>
        <v>-0.4</v>
      </c>
      <c r="AB37" s="20">
        <f t="shared" ref="AB37:AB40" si="42">Y37*100/Z37</f>
        <v>0</v>
      </c>
      <c r="AD37" s="19" t="s">
        <v>94</v>
      </c>
      <c r="AE37" s="20"/>
      <c r="AF37" s="22">
        <v>0</v>
      </c>
      <c r="AG37" s="22">
        <f t="shared" ref="AG37:AG43" si="43">K37</f>
        <v>0.4</v>
      </c>
      <c r="AH37" s="21">
        <f t="shared" ref="AH37:AH43" si="44">AF37-AG37</f>
        <v>-0.4</v>
      </c>
      <c r="AI37" s="20">
        <f t="shared" si="12"/>
        <v>0</v>
      </c>
    </row>
    <row r="38" spans="1:35" x14ac:dyDescent="0.3">
      <c r="A38" s="19" t="s">
        <v>90</v>
      </c>
      <c r="B38" s="20"/>
      <c r="C38" s="21">
        <f t="shared" si="22"/>
        <v>3.166666666666667</v>
      </c>
      <c r="D38" s="22">
        <v>0</v>
      </c>
      <c r="E38" s="21">
        <f t="shared" si="33"/>
        <v>3.166666666666667</v>
      </c>
      <c r="F38" s="20"/>
      <c r="H38" s="19" t="s">
        <v>90</v>
      </c>
      <c r="I38" s="20"/>
      <c r="J38" s="22">
        <v>3.166666666666667</v>
      </c>
      <c r="K38" s="22">
        <v>0</v>
      </c>
      <c r="L38" s="21">
        <f t="shared" si="35"/>
        <v>3.166666666666667</v>
      </c>
      <c r="M38" s="20"/>
      <c r="N38" s="23"/>
      <c r="O38" s="19" t="s">
        <v>90</v>
      </c>
      <c r="P38" s="20"/>
      <c r="Q38" s="22">
        <v>0</v>
      </c>
      <c r="R38" s="22">
        <f t="shared" si="37"/>
        <v>0</v>
      </c>
      <c r="S38" s="21">
        <f t="shared" si="38"/>
        <v>0</v>
      </c>
      <c r="T38" s="20"/>
      <c r="W38" s="19" t="s">
        <v>90</v>
      </c>
      <c r="X38" s="20"/>
      <c r="Y38" s="22">
        <v>0</v>
      </c>
      <c r="Z38" s="22">
        <f t="shared" si="40"/>
        <v>0</v>
      </c>
      <c r="AA38" s="21">
        <f t="shared" si="41"/>
        <v>0</v>
      </c>
      <c r="AB38" s="20"/>
      <c r="AD38" s="19" t="s">
        <v>90</v>
      </c>
      <c r="AE38" s="20"/>
      <c r="AF38" s="22">
        <v>0</v>
      </c>
      <c r="AG38" s="22">
        <f t="shared" si="43"/>
        <v>0</v>
      </c>
      <c r="AH38" s="21">
        <f t="shared" si="44"/>
        <v>0</v>
      </c>
      <c r="AI38" s="20"/>
    </row>
    <row r="39" spans="1:35" x14ac:dyDescent="0.3">
      <c r="A39" s="19" t="s">
        <v>104</v>
      </c>
      <c r="B39" s="20"/>
      <c r="C39" s="21">
        <f t="shared" si="22"/>
        <v>0</v>
      </c>
      <c r="D39" s="22">
        <v>1</v>
      </c>
      <c r="E39" s="21">
        <f t="shared" si="33"/>
        <v>-1</v>
      </c>
      <c r="F39" s="20">
        <f t="shared" si="34"/>
        <v>0</v>
      </c>
      <c r="H39" s="19" t="s">
        <v>104</v>
      </c>
      <c r="I39" s="20"/>
      <c r="J39" s="22">
        <v>0</v>
      </c>
      <c r="K39" s="22">
        <v>1</v>
      </c>
      <c r="L39" s="21">
        <f t="shared" si="35"/>
        <v>-1</v>
      </c>
      <c r="M39" s="20">
        <f t="shared" si="36"/>
        <v>0</v>
      </c>
      <c r="N39" s="23"/>
      <c r="O39" s="19" t="s">
        <v>104</v>
      </c>
      <c r="P39" s="20"/>
      <c r="Q39" s="22">
        <v>0</v>
      </c>
      <c r="R39" s="22">
        <f t="shared" si="37"/>
        <v>1</v>
      </c>
      <c r="S39" s="21">
        <f t="shared" si="38"/>
        <v>-1</v>
      </c>
      <c r="T39" s="20">
        <f t="shared" si="39"/>
        <v>0</v>
      </c>
      <c r="W39" s="19" t="s">
        <v>104</v>
      </c>
      <c r="X39" s="20"/>
      <c r="Y39" s="22">
        <v>0</v>
      </c>
      <c r="Z39" s="22">
        <f t="shared" si="40"/>
        <v>1</v>
      </c>
      <c r="AA39" s="21">
        <f t="shared" si="41"/>
        <v>-1</v>
      </c>
      <c r="AB39" s="20">
        <f t="shared" si="42"/>
        <v>0</v>
      </c>
      <c r="AD39" s="19" t="s">
        <v>104</v>
      </c>
      <c r="AE39" s="20"/>
      <c r="AF39" s="22">
        <v>0</v>
      </c>
      <c r="AG39" s="22">
        <f t="shared" si="43"/>
        <v>1</v>
      </c>
      <c r="AH39" s="21">
        <f t="shared" si="44"/>
        <v>-1</v>
      </c>
      <c r="AI39" s="20">
        <f t="shared" si="12"/>
        <v>0</v>
      </c>
    </row>
    <row r="40" spans="1:35" ht="33" customHeight="1" x14ac:dyDescent="0.3">
      <c r="A40" s="19" t="s">
        <v>131</v>
      </c>
      <c r="B40" s="20"/>
      <c r="C40" s="21">
        <f t="shared" si="22"/>
        <v>1.875</v>
      </c>
      <c r="D40" s="22">
        <v>4</v>
      </c>
      <c r="E40" s="21">
        <f t="shared" si="33"/>
        <v>-2.125</v>
      </c>
      <c r="F40" s="20">
        <f t="shared" si="34"/>
        <v>46.875</v>
      </c>
      <c r="H40" s="19" t="s">
        <v>131</v>
      </c>
      <c r="I40" s="20"/>
      <c r="J40" s="22">
        <v>0.51666666666666672</v>
      </c>
      <c r="K40" s="22">
        <v>4</v>
      </c>
      <c r="L40" s="21">
        <f t="shared" si="35"/>
        <v>-3.4833333333333334</v>
      </c>
      <c r="M40" s="20">
        <f t="shared" si="36"/>
        <v>12.916666666666668</v>
      </c>
      <c r="N40" s="23"/>
      <c r="O40" s="19" t="s">
        <v>131</v>
      </c>
      <c r="P40" s="20"/>
      <c r="Q40" s="22">
        <v>0</v>
      </c>
      <c r="R40" s="22">
        <f t="shared" si="37"/>
        <v>4</v>
      </c>
      <c r="S40" s="21">
        <f t="shared" si="38"/>
        <v>-4</v>
      </c>
      <c r="T40" s="20">
        <f t="shared" si="39"/>
        <v>0</v>
      </c>
      <c r="W40" s="19" t="s">
        <v>131</v>
      </c>
      <c r="X40" s="20"/>
      <c r="Y40" s="22">
        <v>1.3583333333333332</v>
      </c>
      <c r="Z40" s="22">
        <f t="shared" si="40"/>
        <v>4</v>
      </c>
      <c r="AA40" s="21">
        <f t="shared" si="41"/>
        <v>-2.6416666666666666</v>
      </c>
      <c r="AB40" s="20">
        <f t="shared" si="42"/>
        <v>33.958333333333329</v>
      </c>
      <c r="AD40" s="19" t="s">
        <v>131</v>
      </c>
      <c r="AE40" s="20"/>
      <c r="AF40" s="22">
        <v>0</v>
      </c>
      <c r="AG40" s="22">
        <f t="shared" si="43"/>
        <v>4</v>
      </c>
      <c r="AH40" s="21">
        <f t="shared" si="44"/>
        <v>-4</v>
      </c>
      <c r="AI40" s="20">
        <f t="shared" si="12"/>
        <v>0</v>
      </c>
    </row>
    <row r="41" spans="1:35" x14ac:dyDescent="0.3">
      <c r="A41" s="19" t="s">
        <v>100</v>
      </c>
      <c r="B41" s="20"/>
      <c r="C41" s="21">
        <f t="shared" si="22"/>
        <v>0</v>
      </c>
      <c r="D41" s="22">
        <v>0</v>
      </c>
      <c r="E41" s="21">
        <f t="shared" si="33"/>
        <v>0</v>
      </c>
      <c r="F41" s="20"/>
      <c r="H41" s="19" t="s">
        <v>100</v>
      </c>
      <c r="I41" s="20"/>
      <c r="J41" s="22">
        <v>0</v>
      </c>
      <c r="K41" s="22">
        <v>0</v>
      </c>
      <c r="L41" s="21">
        <f t="shared" si="35"/>
        <v>0</v>
      </c>
      <c r="M41" s="20"/>
      <c r="N41" s="23"/>
      <c r="O41" s="19" t="s">
        <v>100</v>
      </c>
      <c r="P41" s="20"/>
      <c r="Q41" s="22">
        <v>0</v>
      </c>
      <c r="R41" s="22">
        <f t="shared" si="37"/>
        <v>0</v>
      </c>
      <c r="S41" s="21">
        <f t="shared" si="38"/>
        <v>0</v>
      </c>
      <c r="T41" s="20"/>
      <c r="W41" s="19" t="s">
        <v>100</v>
      </c>
      <c r="X41" s="20"/>
      <c r="Y41" s="22">
        <v>0</v>
      </c>
      <c r="Z41" s="22">
        <f t="shared" si="40"/>
        <v>0</v>
      </c>
      <c r="AA41" s="21">
        <f t="shared" si="41"/>
        <v>0</v>
      </c>
      <c r="AB41" s="20"/>
      <c r="AD41" s="19" t="s">
        <v>100</v>
      </c>
      <c r="AE41" s="20"/>
      <c r="AF41" s="22">
        <v>0</v>
      </c>
      <c r="AG41" s="22">
        <f t="shared" si="43"/>
        <v>0</v>
      </c>
      <c r="AH41" s="21">
        <f t="shared" si="44"/>
        <v>0</v>
      </c>
      <c r="AI41" s="20"/>
    </row>
    <row r="42" spans="1:35" ht="33" customHeight="1" x14ac:dyDescent="0.3">
      <c r="A42" s="19" t="s">
        <v>132</v>
      </c>
      <c r="B42" s="20"/>
      <c r="C42" s="21">
        <f t="shared" si="22"/>
        <v>8.3333333333333332E-3</v>
      </c>
      <c r="D42" s="22">
        <v>0</v>
      </c>
      <c r="E42" s="21">
        <f t="shared" si="33"/>
        <v>8.3333333333333332E-3</v>
      </c>
      <c r="F42" s="20"/>
      <c r="H42" s="19" t="s">
        <v>132</v>
      </c>
      <c r="I42" s="20"/>
      <c r="J42" s="22">
        <v>0</v>
      </c>
      <c r="K42" s="22">
        <v>0</v>
      </c>
      <c r="L42" s="21">
        <f t="shared" si="35"/>
        <v>0</v>
      </c>
      <c r="M42" s="20"/>
      <c r="N42" s="23"/>
      <c r="O42" s="19" t="s">
        <v>132</v>
      </c>
      <c r="P42" s="20"/>
      <c r="Q42" s="22">
        <v>0</v>
      </c>
      <c r="R42" s="22">
        <f t="shared" si="37"/>
        <v>0</v>
      </c>
      <c r="S42" s="21">
        <f t="shared" si="38"/>
        <v>0</v>
      </c>
      <c r="T42" s="20"/>
      <c r="W42" s="19" t="s">
        <v>132</v>
      </c>
      <c r="X42" s="20"/>
      <c r="Y42" s="22">
        <v>8.3333333333333332E-3</v>
      </c>
      <c r="Z42" s="22">
        <f t="shared" si="40"/>
        <v>0</v>
      </c>
      <c r="AA42" s="21">
        <f t="shared" si="41"/>
        <v>8.3333333333333332E-3</v>
      </c>
      <c r="AB42" s="20"/>
      <c r="AD42" s="19" t="s">
        <v>132</v>
      </c>
      <c r="AE42" s="20"/>
      <c r="AF42" s="22">
        <v>0</v>
      </c>
      <c r="AG42" s="22">
        <f t="shared" si="43"/>
        <v>0</v>
      </c>
      <c r="AH42" s="21">
        <f t="shared" si="44"/>
        <v>0</v>
      </c>
      <c r="AI42" s="20"/>
    </row>
    <row r="43" spans="1:35" ht="33" customHeight="1" x14ac:dyDescent="0.3">
      <c r="A43" s="28" t="str">
        <f>H43</f>
        <v>Сироп стевии</v>
      </c>
      <c r="B43" s="30"/>
      <c r="C43" s="21">
        <f t="shared" si="22"/>
        <v>13.916666666666668</v>
      </c>
      <c r="D43" s="31">
        <v>45</v>
      </c>
      <c r="E43" s="32">
        <f t="shared" si="33"/>
        <v>-31.083333333333332</v>
      </c>
      <c r="F43" s="30">
        <f t="shared" si="34"/>
        <v>30.925925925925927</v>
      </c>
      <c r="H43" s="28" t="s">
        <v>162</v>
      </c>
      <c r="I43" s="30"/>
      <c r="J43" s="31">
        <v>8.75</v>
      </c>
      <c r="K43" s="31">
        <v>45</v>
      </c>
      <c r="L43" s="32">
        <f t="shared" si="35"/>
        <v>-36.25</v>
      </c>
      <c r="M43" s="30">
        <f t="shared" si="36"/>
        <v>19.444444444444443</v>
      </c>
      <c r="N43" s="23"/>
      <c r="O43" s="28" t="str">
        <f>H43</f>
        <v>Сироп стевии</v>
      </c>
      <c r="P43" s="30"/>
      <c r="Q43" s="31">
        <v>0</v>
      </c>
      <c r="R43" s="29">
        <f t="shared" si="37"/>
        <v>45</v>
      </c>
      <c r="S43" s="21">
        <f t="shared" si="38"/>
        <v>-45</v>
      </c>
      <c r="T43" s="20">
        <f t="shared" ref="T43" si="45">Q43*100/R43</f>
        <v>0</v>
      </c>
      <c r="W43" s="28" t="s">
        <v>162</v>
      </c>
      <c r="X43" s="30"/>
      <c r="Y43" s="31">
        <v>5.166666666666667</v>
      </c>
      <c r="Z43" s="31">
        <f t="shared" si="40"/>
        <v>45</v>
      </c>
      <c r="AA43" s="32">
        <f t="shared" si="41"/>
        <v>-39.833333333333336</v>
      </c>
      <c r="AB43" s="30">
        <f>Y43*100/Z43</f>
        <v>11.481481481481483</v>
      </c>
      <c r="AD43" s="28" t="s">
        <v>162</v>
      </c>
      <c r="AE43" s="30"/>
      <c r="AF43" s="31">
        <v>0</v>
      </c>
      <c r="AG43" s="31">
        <f t="shared" si="43"/>
        <v>45</v>
      </c>
      <c r="AH43" s="21">
        <f t="shared" si="44"/>
        <v>-45</v>
      </c>
      <c r="AI43" s="20">
        <f t="shared" ref="AI43" si="46">AF43*100/AG43</f>
        <v>0</v>
      </c>
    </row>
    <row r="44" spans="1:35" s="14" customFormat="1" x14ac:dyDescent="0.3">
      <c r="A44" s="39" t="s">
        <v>89</v>
      </c>
      <c r="B44" s="33"/>
      <c r="C44" s="34">
        <f>C43+C42+C41+C40+C39+C38+C37+C35+C34+C32+C31+C29+C28+C27+C26+C25+C23+C22+C21+C20+C18+C17+C15+C14+C13+C12+C11+C10+C9+C8+C7+C6</f>
        <v>1423.4133333333332</v>
      </c>
      <c r="D44" s="35">
        <f>D37+D38+D39+D40+D42+D35+D34+D32+D31+D29+D28+D27+D26+D25+D22+D21+D20+D18+D17+D15+D14+D13+D12+D11+D10+D9+D8+D7+D6+D41</f>
        <v>1921.4</v>
      </c>
      <c r="E44" s="33"/>
      <c r="F44" s="36"/>
      <c r="H44" s="39" t="s">
        <v>89</v>
      </c>
      <c r="I44" s="33"/>
      <c r="J44" s="34">
        <f>J43+J42+J41+J40+J39+J38+J37+J35+J34+J32+J31+J29+J28+J27+J26+J25+J23+J22+J21+J20+J18+J17+J15+J14+J13+J12+J11+J10+J9+J8+J7+J6</f>
        <v>349.81666666666666</v>
      </c>
      <c r="K44" s="35">
        <f>K37+K38+K39+K40+K42+K35+K34+K32+K31+K29+K28+K27+K26+K25+K22+K21+K20+K18+K17+K15+K14+K13+K12+K11+K10+K9+K8+K7+K6+K41</f>
        <v>1921.4</v>
      </c>
      <c r="L44" s="33"/>
      <c r="M44" s="36"/>
      <c r="O44" s="39" t="s">
        <v>89</v>
      </c>
      <c r="P44" s="33"/>
      <c r="Q44" s="35">
        <f>Q6+Q7+Q8+Q9+Q10+Q11+Q12+Q13+Q14+Q15+Q17+Q18+Q20+Q21+Q22+Q23+Q25+Q26+Q27+Q28+Q29+Q31+Q32+Q34+Q35+Q37+Q38+Q39+Q40+Q41+Q42+Q43</f>
        <v>170</v>
      </c>
      <c r="R44" s="35">
        <f>R37+R38+R39+R40+R42+R35+R34+R32+R31+R29+R28+R27+R26+R25+R22+R21+R20+R18+R17+R15+R14+R13+R12+R11+R10+R9+R8+R7+R6+R41</f>
        <v>1921.4</v>
      </c>
      <c r="S44" s="33"/>
      <c r="T44" s="36"/>
      <c r="W44" s="39" t="s">
        <v>89</v>
      </c>
      <c r="X44" s="33"/>
      <c r="Y44" s="35">
        <f>Y43+Y42+Y41+Y40+Y39+Y38+Y37+Y35+Y34+Y32+Y31+Y29+Y28+Y27+Y26+Y25+Y23+Y22+Y21+Y20+Y18+Y17+Y15+Y14+Y13+Y12+Y11+Y10+Y9+Y8+Y7+Y6</f>
        <v>553.59666666666669</v>
      </c>
      <c r="Z44" s="35">
        <f>Z37+Z38+Z39+Z40+Z42+Z35+Z34+Z32+Z31+Z29+Z28+Z27+Z26+Z25+Z22+Z21+Z20+Z18+Z17+Z15+Z14+Z13+Z12+Z11+Z10+Z9+Z8+Z7+Z6+Z41</f>
        <v>1921.4</v>
      </c>
      <c r="AA44" s="33"/>
      <c r="AB44" s="36"/>
      <c r="AD44" s="39" t="s">
        <v>89</v>
      </c>
      <c r="AE44" s="33"/>
      <c r="AF44" s="34">
        <f>AF43+AF42+AF41+AF40+AF39+AF38+AF37+AF35+AF34+AF32+AF31+AF29+AF28+AF27+AF26+AF25+AF23+AF22+AF21+AF20+AF18+AF17+AF15+AF14+AF13+AF12+AF11+AF10+AF9+AF8+AF7+AF6</f>
        <v>350</v>
      </c>
      <c r="AG44" s="35">
        <f>AG37+AG38+AG39+AG40+AG42+AG35+AG34+AG32+AG31+AG29+AG28+AG27+AG26+AG25+AG22+AG21+AG20+AG18+AG17+AG15+AG14+AG13+AG12+AG11+AG10+AG9+AG8+AG7+AG6+AG41</f>
        <v>1921.4</v>
      </c>
      <c r="AH44" s="33"/>
      <c r="AI44" s="36"/>
    </row>
    <row r="45" spans="1:35" x14ac:dyDescent="0.3">
      <c r="C45" s="37"/>
      <c r="J45" s="37"/>
      <c r="Q45" s="37"/>
      <c r="Y45" s="37"/>
      <c r="AF45" s="37"/>
    </row>
    <row r="47" spans="1:35" x14ac:dyDescent="0.3">
      <c r="J47" s="37"/>
    </row>
    <row r="48" spans="1:35" x14ac:dyDescent="0.3">
      <c r="K48" s="37"/>
    </row>
    <row r="50" spans="9:9" x14ac:dyDescent="0.3">
      <c r="I50" s="37"/>
    </row>
  </sheetData>
  <mergeCells count="15">
    <mergeCell ref="B4:B5"/>
    <mergeCell ref="I4:I5"/>
    <mergeCell ref="X4:X5"/>
    <mergeCell ref="AE4:AE5"/>
    <mergeCell ref="A2:F2"/>
    <mergeCell ref="H2:M2"/>
    <mergeCell ref="W2:AB2"/>
    <mergeCell ref="AD2:AI2"/>
    <mergeCell ref="A3:F3"/>
    <mergeCell ref="H3:M3"/>
    <mergeCell ref="W3:AB3"/>
    <mergeCell ref="AD3:AI3"/>
    <mergeCell ref="O2:T2"/>
    <mergeCell ref="O3:T3"/>
    <mergeCell ref="P4:P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4" firstPageNumber="0" orientation="landscape" horizontalDpi="300" verticalDpi="300" r:id="rId1"/>
  <colBreaks count="1" manualBreakCount="1">
    <brk id="20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Структура в сравнении</vt:lpstr>
      <vt:lpstr>Меню</vt:lpstr>
      <vt:lpstr>Расчет ХЭХ</vt:lpstr>
      <vt:lpstr>ПЭЦ</vt:lpstr>
      <vt:lpstr>Себестоимость блюд</vt:lpstr>
      <vt:lpstr>Себестоимость рациона</vt:lpstr>
      <vt:lpstr>Выполнение норм</vt:lpstr>
      <vt:lpstr>Лист1</vt:lpstr>
      <vt:lpstr>'Выполнение норм'!Область_печати</vt:lpstr>
      <vt:lpstr>Меню!Область_печати</vt:lpstr>
      <vt:lpstr>ПЭЦ!Область_печати</vt:lpstr>
      <vt:lpstr>'Расчет ХЭХ'!Область_печати</vt:lpstr>
      <vt:lpstr>'Себестоимость блюд'!Область_печати</vt:lpstr>
      <vt:lpstr>'Себестоимость рациона'!Область_печати</vt:lpstr>
      <vt:lpstr>'Структура в сравнении'!Область_печати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cp:revision>13</cp:revision>
  <cp:lastPrinted>2023-05-15T17:42:55Z</cp:lastPrinted>
  <dcterms:created xsi:type="dcterms:W3CDTF">2022-05-12T15:12:18Z</dcterms:created>
  <dcterms:modified xsi:type="dcterms:W3CDTF">2025-05-16T11:05:53Z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